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an.lucas\Desktop\"/>
    </mc:Choice>
  </mc:AlternateContent>
  <bookViews>
    <workbookView xWindow="0" yWindow="0" windowWidth="28800" windowHeight="12330"/>
  </bookViews>
  <sheets>
    <sheet name="DUTO CLICK" sheetId="1" r:id="rId1"/>
    <sheet name="CURVA CLICK 90°" sheetId="6" r:id="rId2"/>
    <sheet name="REDUÇÃO CLICK" sheetId="5" r:id="rId3"/>
    <sheet name="Base" sheetId="7" state="hidden" r:id="rId4"/>
  </sheets>
  <definedNames>
    <definedName name="PAINEL">Base!$C$4:$D$14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" i="5" l="1"/>
  <c r="K8" i="5"/>
  <c r="K9" i="5"/>
  <c r="K13" i="5"/>
  <c r="K14" i="5"/>
  <c r="K15" i="5"/>
  <c r="K20" i="5"/>
  <c r="K21" i="5"/>
  <c r="K22" i="5"/>
  <c r="K26" i="5"/>
  <c r="K27" i="5"/>
  <c r="K28" i="5"/>
  <c r="K32" i="5"/>
  <c r="K33" i="5"/>
  <c r="K34" i="5"/>
  <c r="K38" i="5"/>
  <c r="K39" i="5"/>
  <c r="K40" i="5"/>
  <c r="K45" i="5"/>
  <c r="K46" i="5"/>
  <c r="K47" i="5"/>
  <c r="K51" i="5"/>
  <c r="K52" i="5"/>
  <c r="K53" i="5"/>
  <c r="K57" i="5"/>
  <c r="K58" i="5"/>
  <c r="K59" i="5"/>
  <c r="K63" i="5"/>
  <c r="K64" i="5"/>
  <c r="K65" i="5"/>
  <c r="K69" i="5"/>
  <c r="K71" i="5"/>
  <c r="K75" i="5"/>
  <c r="K76" i="5"/>
  <c r="K77" i="5"/>
  <c r="K81" i="5"/>
  <c r="K83" i="5"/>
  <c r="K87" i="5"/>
  <c r="K88" i="5"/>
  <c r="K89" i="5"/>
  <c r="K93" i="5"/>
  <c r="K95" i="5"/>
  <c r="K99" i="5"/>
  <c r="K100" i="5"/>
  <c r="L6" i="5"/>
  <c r="K6" i="5" s="1"/>
  <c r="L7" i="5"/>
  <c r="L8" i="5"/>
  <c r="L9" i="5"/>
  <c r="L10" i="5"/>
  <c r="K10" i="5" s="1"/>
  <c r="L11" i="5"/>
  <c r="K11" i="5" s="1"/>
  <c r="L12" i="5"/>
  <c r="K12" i="5" s="1"/>
  <c r="L13" i="5"/>
  <c r="L14" i="5"/>
  <c r="L15" i="5"/>
  <c r="L16" i="5"/>
  <c r="K16" i="5" s="1"/>
  <c r="L18" i="5"/>
  <c r="K18" i="5" s="1"/>
  <c r="L19" i="5"/>
  <c r="K19" i="5" s="1"/>
  <c r="L20" i="5"/>
  <c r="L21" i="5"/>
  <c r="L22" i="5"/>
  <c r="L23" i="5"/>
  <c r="K23" i="5" s="1"/>
  <c r="L24" i="5"/>
  <c r="K24" i="5" s="1"/>
  <c r="L25" i="5"/>
  <c r="K25" i="5" s="1"/>
  <c r="L26" i="5"/>
  <c r="L27" i="5"/>
  <c r="L28" i="5"/>
  <c r="L29" i="5"/>
  <c r="K29" i="5" s="1"/>
  <c r="L30" i="5"/>
  <c r="K30" i="5" s="1"/>
  <c r="L31" i="5"/>
  <c r="K31" i="5" s="1"/>
  <c r="L32" i="5"/>
  <c r="L33" i="5"/>
  <c r="L34" i="5"/>
  <c r="L35" i="5"/>
  <c r="K35" i="5" s="1"/>
  <c r="L36" i="5"/>
  <c r="K36" i="5" s="1"/>
  <c r="L37" i="5"/>
  <c r="K37" i="5" s="1"/>
  <c r="L38" i="5"/>
  <c r="L39" i="5"/>
  <c r="L40" i="5"/>
  <c r="L41" i="5"/>
  <c r="K41" i="5" s="1"/>
  <c r="L43" i="5"/>
  <c r="K43" i="5" s="1"/>
  <c r="L44" i="5"/>
  <c r="K44" i="5" s="1"/>
  <c r="L45" i="5"/>
  <c r="L46" i="5"/>
  <c r="L47" i="5"/>
  <c r="L48" i="5"/>
  <c r="K48" i="5" s="1"/>
  <c r="L49" i="5"/>
  <c r="K49" i="5" s="1"/>
  <c r="L50" i="5"/>
  <c r="K50" i="5" s="1"/>
  <c r="L51" i="5"/>
  <c r="L52" i="5"/>
  <c r="L53" i="5"/>
  <c r="L54" i="5"/>
  <c r="K54" i="5" s="1"/>
  <c r="L55" i="5"/>
  <c r="K55" i="5" s="1"/>
  <c r="L56" i="5"/>
  <c r="K56" i="5" s="1"/>
  <c r="L57" i="5"/>
  <c r="L58" i="5"/>
  <c r="L59" i="5"/>
  <c r="L60" i="5"/>
  <c r="K60" i="5" s="1"/>
  <c r="L61" i="5"/>
  <c r="K61" i="5" s="1"/>
  <c r="L62" i="5"/>
  <c r="K62" i="5" s="1"/>
  <c r="L63" i="5"/>
  <c r="L64" i="5"/>
  <c r="L65" i="5"/>
  <c r="L66" i="5"/>
  <c r="K66" i="5" s="1"/>
  <c r="L67" i="5"/>
  <c r="K67" i="5" s="1"/>
  <c r="L68" i="5"/>
  <c r="K68" i="5" s="1"/>
  <c r="L69" i="5"/>
  <c r="L71" i="5"/>
  <c r="L72" i="5"/>
  <c r="K72" i="5" s="1"/>
  <c r="L73" i="5"/>
  <c r="K73" i="5" s="1"/>
  <c r="L74" i="5"/>
  <c r="K74" i="5" s="1"/>
  <c r="L75" i="5"/>
  <c r="L76" i="5"/>
  <c r="L77" i="5"/>
  <c r="L78" i="5"/>
  <c r="K78" i="5" s="1"/>
  <c r="L79" i="5"/>
  <c r="K79" i="5" s="1"/>
  <c r="L80" i="5"/>
  <c r="K80" i="5" s="1"/>
  <c r="L81" i="5"/>
  <c r="L82" i="5"/>
  <c r="K82" i="5" s="1"/>
  <c r="L83" i="5"/>
  <c r="L84" i="5"/>
  <c r="K84" i="5" s="1"/>
  <c r="L85" i="5"/>
  <c r="K85" i="5" s="1"/>
  <c r="L86" i="5"/>
  <c r="K86" i="5" s="1"/>
  <c r="L87" i="5"/>
  <c r="L88" i="5"/>
  <c r="L89" i="5"/>
  <c r="L90" i="5"/>
  <c r="K90" i="5" s="1"/>
  <c r="L91" i="5"/>
  <c r="K91" i="5" s="1"/>
  <c r="L92" i="5"/>
  <c r="K92" i="5" s="1"/>
  <c r="L93" i="5"/>
  <c r="L94" i="5"/>
  <c r="K94" i="5" s="1"/>
  <c r="L95" i="5"/>
  <c r="L96" i="5"/>
  <c r="K96" i="5" s="1"/>
  <c r="L97" i="5"/>
  <c r="K97" i="5" s="1"/>
  <c r="L98" i="5"/>
  <c r="K98" i="5" s="1"/>
  <c r="L99" i="5"/>
  <c r="L100" i="5"/>
  <c r="F6" i="5" l="1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E6" i="5"/>
  <c r="E7" i="5"/>
  <c r="E8" i="5"/>
  <c r="E9" i="5"/>
  <c r="E10" i="5"/>
  <c r="E11" i="5"/>
  <c r="E12" i="5"/>
  <c r="E13" i="5"/>
  <c r="E14" i="5"/>
  <c r="E15" i="5"/>
  <c r="E16" i="5"/>
  <c r="E17" i="5"/>
  <c r="L17" i="5" s="1"/>
  <c r="K17" i="5" s="1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L70" i="5" s="1"/>
  <c r="K70" i="5" s="1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G6" i="1"/>
  <c r="G7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L42" i="5" l="1"/>
  <c r="K42" i="5" s="1"/>
  <c r="E5" i="6"/>
  <c r="H5" i="6" s="1"/>
  <c r="F5" i="6"/>
  <c r="I5" i="6" s="1"/>
  <c r="G5" i="6"/>
  <c r="J5" i="6"/>
  <c r="M5" i="6" s="1"/>
  <c r="L5" i="6" l="1"/>
  <c r="K5" i="6" s="1"/>
  <c r="H12" i="5"/>
  <c r="G12" i="5"/>
  <c r="J12" i="5"/>
  <c r="M12" i="5" s="1"/>
  <c r="I13" i="5"/>
  <c r="G13" i="5"/>
  <c r="H13" i="5"/>
  <c r="J13" i="5"/>
  <c r="M13" i="5" s="1"/>
  <c r="G14" i="5"/>
  <c r="H14" i="5"/>
  <c r="I14" i="5"/>
  <c r="J14" i="5"/>
  <c r="M14" i="5"/>
  <c r="G15" i="5"/>
  <c r="H15" i="5"/>
  <c r="I15" i="5"/>
  <c r="J15" i="5"/>
  <c r="M15" i="5" s="1"/>
  <c r="G16" i="5"/>
  <c r="H16" i="5"/>
  <c r="I16" i="5"/>
  <c r="J16" i="5"/>
  <c r="M16" i="5"/>
  <c r="G17" i="5"/>
  <c r="H17" i="5"/>
  <c r="J17" i="5"/>
  <c r="M17" i="5" s="1"/>
  <c r="I18" i="5"/>
  <c r="G18" i="5"/>
  <c r="J18" i="5"/>
  <c r="M18" i="5" s="1"/>
  <c r="I19" i="5"/>
  <c r="G19" i="5"/>
  <c r="H19" i="5"/>
  <c r="J19" i="5"/>
  <c r="M19" i="5" s="1"/>
  <c r="H20" i="5"/>
  <c r="G20" i="5"/>
  <c r="J20" i="5"/>
  <c r="M20" i="5" s="1"/>
  <c r="I21" i="5"/>
  <c r="G21" i="5"/>
  <c r="H21" i="5"/>
  <c r="J21" i="5"/>
  <c r="M21" i="5" s="1"/>
  <c r="G22" i="5"/>
  <c r="H22" i="5"/>
  <c r="I22" i="5"/>
  <c r="J22" i="5"/>
  <c r="M22" i="5"/>
  <c r="G23" i="5"/>
  <c r="H23" i="5"/>
  <c r="I23" i="5"/>
  <c r="J23" i="5"/>
  <c r="M23" i="5"/>
  <c r="G24" i="5"/>
  <c r="H24" i="5"/>
  <c r="I24" i="5"/>
  <c r="J24" i="5"/>
  <c r="M24" i="5"/>
  <c r="G25" i="5"/>
  <c r="H25" i="5"/>
  <c r="J25" i="5"/>
  <c r="M25" i="5"/>
  <c r="I26" i="5"/>
  <c r="G26" i="5"/>
  <c r="J26" i="5"/>
  <c r="M26" i="5" s="1"/>
  <c r="I27" i="5"/>
  <c r="G27" i="5"/>
  <c r="H27" i="5"/>
  <c r="J27" i="5"/>
  <c r="M27" i="5" s="1"/>
  <c r="H28" i="5"/>
  <c r="G28" i="5"/>
  <c r="J28" i="5"/>
  <c r="M28" i="5" s="1"/>
  <c r="I29" i="5"/>
  <c r="G29" i="5"/>
  <c r="H29" i="5"/>
  <c r="J29" i="5"/>
  <c r="M29" i="5" s="1"/>
  <c r="G30" i="5"/>
  <c r="H30" i="5"/>
  <c r="I30" i="5"/>
  <c r="J30" i="5"/>
  <c r="M30" i="5"/>
  <c r="G31" i="5"/>
  <c r="H31" i="5"/>
  <c r="I31" i="5"/>
  <c r="J31" i="5"/>
  <c r="M31" i="5"/>
  <c r="G32" i="5"/>
  <c r="H32" i="5"/>
  <c r="I32" i="5"/>
  <c r="J32" i="5"/>
  <c r="M32" i="5"/>
  <c r="G33" i="5"/>
  <c r="H33" i="5"/>
  <c r="J33" i="5"/>
  <c r="M33" i="5"/>
  <c r="I34" i="5"/>
  <c r="G34" i="5"/>
  <c r="J34" i="5"/>
  <c r="M34" i="5" s="1"/>
  <c r="I35" i="5"/>
  <c r="G35" i="5"/>
  <c r="H35" i="5"/>
  <c r="J35" i="5"/>
  <c r="M35" i="5" s="1"/>
  <c r="H36" i="5"/>
  <c r="J36" i="5"/>
  <c r="M36" i="5" s="1"/>
  <c r="I37" i="5"/>
  <c r="G37" i="5"/>
  <c r="H37" i="5"/>
  <c r="J37" i="5"/>
  <c r="M37" i="5" s="1"/>
  <c r="G38" i="5"/>
  <c r="H38" i="5"/>
  <c r="I38" i="5"/>
  <c r="J38" i="5"/>
  <c r="M38" i="5"/>
  <c r="G39" i="5"/>
  <c r="H39" i="5"/>
  <c r="I39" i="5"/>
  <c r="J39" i="5"/>
  <c r="M39" i="5"/>
  <c r="G40" i="5"/>
  <c r="H40" i="5"/>
  <c r="I40" i="5"/>
  <c r="J40" i="5"/>
  <c r="M40" i="5"/>
  <c r="G41" i="5"/>
  <c r="H41" i="5"/>
  <c r="J41" i="5"/>
  <c r="M41" i="5"/>
  <c r="I42" i="5"/>
  <c r="G42" i="5"/>
  <c r="J42" i="5"/>
  <c r="M42" i="5" s="1"/>
  <c r="I43" i="5"/>
  <c r="G43" i="5"/>
  <c r="H43" i="5"/>
  <c r="J43" i="5"/>
  <c r="M43" i="5" s="1"/>
  <c r="H44" i="5"/>
  <c r="J44" i="5"/>
  <c r="M44" i="5" s="1"/>
  <c r="I45" i="5"/>
  <c r="G45" i="5"/>
  <c r="H45" i="5"/>
  <c r="J45" i="5"/>
  <c r="M45" i="5" s="1"/>
  <c r="G46" i="5"/>
  <c r="H46" i="5"/>
  <c r="I46" i="5"/>
  <c r="J46" i="5"/>
  <c r="M46" i="5"/>
  <c r="G47" i="5"/>
  <c r="H47" i="5"/>
  <c r="I47" i="5"/>
  <c r="J47" i="5"/>
  <c r="M47" i="5"/>
  <c r="G48" i="5"/>
  <c r="H48" i="5"/>
  <c r="I48" i="5"/>
  <c r="J48" i="5"/>
  <c r="M48" i="5"/>
  <c r="G49" i="5"/>
  <c r="H49" i="5"/>
  <c r="J49" i="5"/>
  <c r="M49" i="5"/>
  <c r="I50" i="5"/>
  <c r="G50" i="5"/>
  <c r="J50" i="5"/>
  <c r="M50" i="5" s="1"/>
  <c r="I51" i="5"/>
  <c r="G51" i="5"/>
  <c r="H51" i="5"/>
  <c r="J51" i="5"/>
  <c r="M51" i="5" s="1"/>
  <c r="H52" i="5"/>
  <c r="J52" i="5"/>
  <c r="M52" i="5" s="1"/>
  <c r="I53" i="5"/>
  <c r="G53" i="5"/>
  <c r="H53" i="5"/>
  <c r="J53" i="5"/>
  <c r="M53" i="5" s="1"/>
  <c r="G54" i="5"/>
  <c r="H54" i="5"/>
  <c r="I54" i="5"/>
  <c r="J54" i="5"/>
  <c r="M54" i="5"/>
  <c r="G55" i="5"/>
  <c r="H55" i="5"/>
  <c r="I55" i="5"/>
  <c r="J55" i="5"/>
  <c r="M55" i="5"/>
  <c r="G56" i="5"/>
  <c r="H56" i="5"/>
  <c r="I56" i="5"/>
  <c r="J56" i="5"/>
  <c r="M56" i="5"/>
  <c r="G57" i="5"/>
  <c r="H57" i="5"/>
  <c r="J57" i="5"/>
  <c r="M57" i="5"/>
  <c r="I58" i="5"/>
  <c r="G58" i="5"/>
  <c r="J58" i="5"/>
  <c r="M58" i="5" s="1"/>
  <c r="I59" i="5"/>
  <c r="G59" i="5"/>
  <c r="H59" i="5"/>
  <c r="J59" i="5"/>
  <c r="M59" i="5" s="1"/>
  <c r="H60" i="5"/>
  <c r="J60" i="5"/>
  <c r="M60" i="5" s="1"/>
  <c r="I61" i="5"/>
  <c r="G61" i="5"/>
  <c r="H61" i="5"/>
  <c r="J61" i="5"/>
  <c r="M61" i="5" s="1"/>
  <c r="G62" i="5"/>
  <c r="H62" i="5"/>
  <c r="I62" i="5"/>
  <c r="J62" i="5"/>
  <c r="M62" i="5"/>
  <c r="G63" i="5"/>
  <c r="H63" i="5"/>
  <c r="I63" i="5"/>
  <c r="J63" i="5"/>
  <c r="M63" i="5"/>
  <c r="G64" i="5"/>
  <c r="H64" i="5"/>
  <c r="I64" i="5"/>
  <c r="J64" i="5"/>
  <c r="M64" i="5"/>
  <c r="G65" i="5"/>
  <c r="H65" i="5"/>
  <c r="J65" i="5"/>
  <c r="M65" i="5"/>
  <c r="I66" i="5"/>
  <c r="G66" i="5"/>
  <c r="J66" i="5"/>
  <c r="M66" i="5" s="1"/>
  <c r="I67" i="5"/>
  <c r="G67" i="5"/>
  <c r="H67" i="5"/>
  <c r="J67" i="5"/>
  <c r="M67" i="5" s="1"/>
  <c r="H68" i="5"/>
  <c r="J68" i="5"/>
  <c r="M68" i="5" s="1"/>
  <c r="I69" i="5"/>
  <c r="G69" i="5"/>
  <c r="H69" i="5"/>
  <c r="J69" i="5"/>
  <c r="M69" i="5" s="1"/>
  <c r="G70" i="5"/>
  <c r="H70" i="5"/>
  <c r="I70" i="5"/>
  <c r="J70" i="5"/>
  <c r="M70" i="5" s="1"/>
  <c r="G71" i="5"/>
  <c r="H71" i="5"/>
  <c r="I71" i="5"/>
  <c r="J71" i="5"/>
  <c r="M71" i="5"/>
  <c r="G72" i="5"/>
  <c r="H72" i="5"/>
  <c r="I72" i="5"/>
  <c r="J72" i="5"/>
  <c r="M72" i="5"/>
  <c r="G73" i="5"/>
  <c r="H73" i="5"/>
  <c r="J73" i="5"/>
  <c r="M73" i="5"/>
  <c r="I74" i="5"/>
  <c r="G74" i="5"/>
  <c r="J74" i="5"/>
  <c r="M74" i="5" s="1"/>
  <c r="I75" i="5"/>
  <c r="G75" i="5"/>
  <c r="H75" i="5"/>
  <c r="J75" i="5"/>
  <c r="M75" i="5" s="1"/>
  <c r="H76" i="5"/>
  <c r="J76" i="5"/>
  <c r="M76" i="5" s="1"/>
  <c r="I77" i="5"/>
  <c r="G77" i="5"/>
  <c r="H77" i="5"/>
  <c r="J77" i="5"/>
  <c r="M77" i="5" s="1"/>
  <c r="G78" i="5"/>
  <c r="H78" i="5"/>
  <c r="I78" i="5"/>
  <c r="J78" i="5"/>
  <c r="M78" i="5"/>
  <c r="G79" i="5"/>
  <c r="H79" i="5"/>
  <c r="I79" i="5"/>
  <c r="J79" i="5"/>
  <c r="M79" i="5"/>
  <c r="G80" i="5"/>
  <c r="H80" i="5"/>
  <c r="I80" i="5"/>
  <c r="J80" i="5"/>
  <c r="M80" i="5"/>
  <c r="G81" i="5"/>
  <c r="H81" i="5"/>
  <c r="J81" i="5"/>
  <c r="M81" i="5"/>
  <c r="I82" i="5"/>
  <c r="G82" i="5"/>
  <c r="J82" i="5"/>
  <c r="M82" i="5" s="1"/>
  <c r="I83" i="5"/>
  <c r="G83" i="5"/>
  <c r="H83" i="5"/>
  <c r="J83" i="5"/>
  <c r="M83" i="5" s="1"/>
  <c r="H84" i="5"/>
  <c r="J84" i="5"/>
  <c r="M84" i="5" s="1"/>
  <c r="I85" i="5"/>
  <c r="G85" i="5"/>
  <c r="H85" i="5"/>
  <c r="J85" i="5"/>
  <c r="M85" i="5" s="1"/>
  <c r="G86" i="5"/>
  <c r="H86" i="5"/>
  <c r="I86" i="5"/>
  <c r="J86" i="5"/>
  <c r="M86" i="5"/>
  <c r="G87" i="5"/>
  <c r="H87" i="5"/>
  <c r="I87" i="5"/>
  <c r="J87" i="5"/>
  <c r="M87" i="5"/>
  <c r="G88" i="5"/>
  <c r="H88" i="5"/>
  <c r="I88" i="5"/>
  <c r="J88" i="5"/>
  <c r="M88" i="5"/>
  <c r="G89" i="5"/>
  <c r="H89" i="5"/>
  <c r="J89" i="5"/>
  <c r="M89" i="5"/>
  <c r="I90" i="5"/>
  <c r="G90" i="5"/>
  <c r="J90" i="5"/>
  <c r="M90" i="5" s="1"/>
  <c r="I91" i="5"/>
  <c r="G91" i="5"/>
  <c r="H91" i="5"/>
  <c r="J91" i="5"/>
  <c r="M91" i="5" s="1"/>
  <c r="H92" i="5"/>
  <c r="J92" i="5"/>
  <c r="M92" i="5" s="1"/>
  <c r="I93" i="5"/>
  <c r="G93" i="5"/>
  <c r="H93" i="5"/>
  <c r="J93" i="5"/>
  <c r="M93" i="5" s="1"/>
  <c r="G94" i="5"/>
  <c r="H94" i="5"/>
  <c r="I94" i="5"/>
  <c r="J94" i="5"/>
  <c r="M94" i="5"/>
  <c r="G95" i="5"/>
  <c r="H95" i="5"/>
  <c r="I95" i="5"/>
  <c r="J95" i="5"/>
  <c r="M95" i="5"/>
  <c r="G96" i="5"/>
  <c r="H96" i="5"/>
  <c r="I96" i="5"/>
  <c r="J96" i="5"/>
  <c r="M96" i="5"/>
  <c r="G97" i="5"/>
  <c r="H97" i="5"/>
  <c r="J97" i="5"/>
  <c r="M97" i="5"/>
  <c r="I98" i="5"/>
  <c r="G98" i="5"/>
  <c r="J98" i="5"/>
  <c r="M98" i="5" s="1"/>
  <c r="I99" i="5"/>
  <c r="G99" i="5"/>
  <c r="H99" i="5"/>
  <c r="J99" i="5"/>
  <c r="M99" i="5" s="1"/>
  <c r="H100" i="5"/>
  <c r="J100" i="5"/>
  <c r="M100" i="5" s="1"/>
  <c r="I12" i="6"/>
  <c r="H12" i="6"/>
  <c r="J12" i="6"/>
  <c r="M12" i="6" s="1"/>
  <c r="I13" i="6"/>
  <c r="H13" i="6"/>
  <c r="J13" i="6"/>
  <c r="M13" i="6" s="1"/>
  <c r="I14" i="6"/>
  <c r="H14" i="6"/>
  <c r="J14" i="6"/>
  <c r="M14" i="6" s="1"/>
  <c r="H15" i="6"/>
  <c r="L15" i="6" s="1"/>
  <c r="K15" i="6" s="1"/>
  <c r="I15" i="6"/>
  <c r="J15" i="6"/>
  <c r="M15" i="6" s="1"/>
  <c r="H16" i="6"/>
  <c r="L16" i="6" s="1"/>
  <c r="K16" i="6" s="1"/>
  <c r="I16" i="6"/>
  <c r="J16" i="6"/>
  <c r="M16" i="6" s="1"/>
  <c r="H17" i="6"/>
  <c r="I17" i="6"/>
  <c r="J17" i="6"/>
  <c r="M17" i="6" s="1"/>
  <c r="I18" i="6"/>
  <c r="H18" i="6"/>
  <c r="J18" i="6"/>
  <c r="M18" i="6" s="1"/>
  <c r="H19" i="6"/>
  <c r="I19" i="6"/>
  <c r="J19" i="6"/>
  <c r="M19" i="6" s="1"/>
  <c r="L19" i="6"/>
  <c r="K19" i="6" s="1"/>
  <c r="H20" i="6"/>
  <c r="L20" i="6" s="1"/>
  <c r="K20" i="6" s="1"/>
  <c r="I20" i="6"/>
  <c r="J20" i="6"/>
  <c r="M20" i="6"/>
  <c r="H21" i="6"/>
  <c r="I21" i="6"/>
  <c r="J21" i="6"/>
  <c r="M21" i="6"/>
  <c r="H22" i="6"/>
  <c r="I22" i="6"/>
  <c r="J22" i="6"/>
  <c r="M22" i="6" s="1"/>
  <c r="I23" i="6"/>
  <c r="H23" i="6"/>
  <c r="J23" i="6"/>
  <c r="M23" i="6" s="1"/>
  <c r="I24" i="6"/>
  <c r="H24" i="6"/>
  <c r="J24" i="6"/>
  <c r="M24" i="6" s="1"/>
  <c r="I25" i="6"/>
  <c r="H25" i="6"/>
  <c r="J25" i="6"/>
  <c r="M25" i="6"/>
  <c r="I26" i="6"/>
  <c r="H26" i="6"/>
  <c r="J26" i="6"/>
  <c r="M26" i="6" s="1"/>
  <c r="H27" i="6"/>
  <c r="I27" i="6"/>
  <c r="J27" i="6"/>
  <c r="M27" i="6" s="1"/>
  <c r="H28" i="6"/>
  <c r="I28" i="6"/>
  <c r="J28" i="6"/>
  <c r="M28" i="6" s="1"/>
  <c r="I29" i="6"/>
  <c r="L29" i="6" s="1"/>
  <c r="K29" i="6" s="1"/>
  <c r="H29" i="6"/>
  <c r="J29" i="6"/>
  <c r="M29" i="6"/>
  <c r="I30" i="6"/>
  <c r="H30" i="6"/>
  <c r="J30" i="6"/>
  <c r="M30" i="6" s="1"/>
  <c r="H31" i="6"/>
  <c r="L31" i="6" s="1"/>
  <c r="K31" i="6" s="1"/>
  <c r="I31" i="6"/>
  <c r="J31" i="6"/>
  <c r="M31" i="6" s="1"/>
  <c r="H32" i="6"/>
  <c r="I32" i="6"/>
  <c r="J32" i="6"/>
  <c r="M32" i="6" s="1"/>
  <c r="H33" i="6"/>
  <c r="I33" i="6"/>
  <c r="J33" i="6"/>
  <c r="M33" i="6"/>
  <c r="H34" i="6"/>
  <c r="I34" i="6"/>
  <c r="J34" i="6"/>
  <c r="M34" i="6" s="1"/>
  <c r="I35" i="6"/>
  <c r="L35" i="6" s="1"/>
  <c r="K35" i="6" s="1"/>
  <c r="H35" i="6"/>
  <c r="J35" i="6"/>
  <c r="M35" i="6" s="1"/>
  <c r="H36" i="6"/>
  <c r="I36" i="6"/>
  <c r="J36" i="6"/>
  <c r="M36" i="6"/>
  <c r="H37" i="6"/>
  <c r="I37" i="6"/>
  <c r="J37" i="6"/>
  <c r="M37" i="6"/>
  <c r="H38" i="6"/>
  <c r="L38" i="6" s="1"/>
  <c r="K38" i="6" s="1"/>
  <c r="I38" i="6"/>
  <c r="J38" i="6"/>
  <c r="M38" i="6" s="1"/>
  <c r="I39" i="6"/>
  <c r="H39" i="6"/>
  <c r="J39" i="6"/>
  <c r="M39" i="6" s="1"/>
  <c r="I40" i="6"/>
  <c r="H40" i="6"/>
  <c r="J40" i="6"/>
  <c r="M40" i="6" s="1"/>
  <c r="I41" i="6"/>
  <c r="L41" i="6" s="1"/>
  <c r="K41" i="6" s="1"/>
  <c r="H41" i="6"/>
  <c r="J41" i="6"/>
  <c r="M41" i="6"/>
  <c r="I42" i="6"/>
  <c r="H42" i="6"/>
  <c r="J42" i="6"/>
  <c r="M42" i="6" s="1"/>
  <c r="H43" i="6"/>
  <c r="I43" i="6"/>
  <c r="J43" i="6"/>
  <c r="M43" i="6" s="1"/>
  <c r="H44" i="6"/>
  <c r="L44" i="6" s="1"/>
  <c r="K44" i="6" s="1"/>
  <c r="I44" i="6"/>
  <c r="J44" i="6"/>
  <c r="M44" i="6" s="1"/>
  <c r="I45" i="6"/>
  <c r="H45" i="6"/>
  <c r="J45" i="6"/>
  <c r="M45" i="6"/>
  <c r="I46" i="6"/>
  <c r="H46" i="6"/>
  <c r="J46" i="6"/>
  <c r="M46" i="6" s="1"/>
  <c r="H47" i="6"/>
  <c r="I47" i="6"/>
  <c r="J47" i="6"/>
  <c r="M47" i="6" s="1"/>
  <c r="H48" i="6"/>
  <c r="L48" i="6" s="1"/>
  <c r="K48" i="6" s="1"/>
  <c r="I48" i="6"/>
  <c r="J48" i="6"/>
  <c r="M48" i="6" s="1"/>
  <c r="H49" i="6"/>
  <c r="I49" i="6"/>
  <c r="J49" i="6"/>
  <c r="M49" i="6"/>
  <c r="H50" i="6"/>
  <c r="I50" i="6"/>
  <c r="J50" i="6"/>
  <c r="M50" i="6" s="1"/>
  <c r="I51" i="6"/>
  <c r="H51" i="6"/>
  <c r="J51" i="6"/>
  <c r="M51" i="6" s="1"/>
  <c r="H52" i="6"/>
  <c r="I52" i="6"/>
  <c r="J52" i="6"/>
  <c r="M52" i="6"/>
  <c r="H53" i="6"/>
  <c r="I53" i="6"/>
  <c r="J53" i="6"/>
  <c r="M53" i="6"/>
  <c r="H54" i="6"/>
  <c r="I54" i="6"/>
  <c r="J54" i="6"/>
  <c r="M54" i="6" s="1"/>
  <c r="I55" i="6"/>
  <c r="H55" i="6"/>
  <c r="J55" i="6"/>
  <c r="M55" i="6" s="1"/>
  <c r="I56" i="6"/>
  <c r="H56" i="6"/>
  <c r="J56" i="6"/>
  <c r="M56" i="6" s="1"/>
  <c r="I57" i="6"/>
  <c r="H57" i="6"/>
  <c r="J57" i="6"/>
  <c r="M57" i="6"/>
  <c r="I58" i="6"/>
  <c r="H58" i="6"/>
  <c r="J58" i="6"/>
  <c r="M58" i="6" s="1"/>
  <c r="H59" i="6"/>
  <c r="I59" i="6"/>
  <c r="J59" i="6"/>
  <c r="M59" i="6" s="1"/>
  <c r="H60" i="6"/>
  <c r="I60" i="6"/>
  <c r="J60" i="6"/>
  <c r="M60" i="6" s="1"/>
  <c r="I61" i="6"/>
  <c r="L61" i="6" s="1"/>
  <c r="K61" i="6" s="1"/>
  <c r="H61" i="6"/>
  <c r="J61" i="6"/>
  <c r="M61" i="6"/>
  <c r="I62" i="6"/>
  <c r="H62" i="6"/>
  <c r="J62" i="6"/>
  <c r="M62" i="6" s="1"/>
  <c r="H63" i="6"/>
  <c r="I63" i="6"/>
  <c r="J63" i="6"/>
  <c r="M63" i="6" s="1"/>
  <c r="H64" i="6"/>
  <c r="I64" i="6"/>
  <c r="J64" i="6"/>
  <c r="M64" i="6" s="1"/>
  <c r="H65" i="6"/>
  <c r="I65" i="6"/>
  <c r="J65" i="6"/>
  <c r="M65" i="6"/>
  <c r="H66" i="6"/>
  <c r="I66" i="6"/>
  <c r="J66" i="6"/>
  <c r="M66" i="6" s="1"/>
  <c r="I67" i="6"/>
  <c r="H67" i="6"/>
  <c r="J67" i="6"/>
  <c r="M67" i="6" s="1"/>
  <c r="H68" i="6"/>
  <c r="L68" i="6" s="1"/>
  <c r="K68" i="6" s="1"/>
  <c r="I68" i="6"/>
  <c r="J68" i="6"/>
  <c r="M68" i="6"/>
  <c r="H69" i="6"/>
  <c r="L69" i="6" s="1"/>
  <c r="K69" i="6" s="1"/>
  <c r="I69" i="6"/>
  <c r="J69" i="6"/>
  <c r="M69" i="6"/>
  <c r="H70" i="6"/>
  <c r="L70" i="6" s="1"/>
  <c r="K70" i="6" s="1"/>
  <c r="I70" i="6"/>
  <c r="J70" i="6"/>
  <c r="M70" i="6" s="1"/>
  <c r="I71" i="6"/>
  <c r="H71" i="6"/>
  <c r="L71" i="6" s="1"/>
  <c r="K71" i="6" s="1"/>
  <c r="J71" i="6"/>
  <c r="M71" i="6" s="1"/>
  <c r="I72" i="6"/>
  <c r="H72" i="6"/>
  <c r="J72" i="6"/>
  <c r="M72" i="6" s="1"/>
  <c r="I73" i="6"/>
  <c r="H73" i="6"/>
  <c r="J73" i="6"/>
  <c r="M73" i="6"/>
  <c r="I74" i="6"/>
  <c r="H74" i="6"/>
  <c r="J74" i="6"/>
  <c r="M74" i="6" s="1"/>
  <c r="H75" i="6"/>
  <c r="I75" i="6"/>
  <c r="J75" i="6"/>
  <c r="M75" i="6" s="1"/>
  <c r="H76" i="6"/>
  <c r="I76" i="6"/>
  <c r="J76" i="6"/>
  <c r="M76" i="6" s="1"/>
  <c r="I77" i="6"/>
  <c r="H77" i="6"/>
  <c r="J77" i="6"/>
  <c r="M77" i="6"/>
  <c r="I78" i="6"/>
  <c r="H78" i="6"/>
  <c r="J78" i="6"/>
  <c r="M78" i="6" s="1"/>
  <c r="H79" i="6"/>
  <c r="L79" i="6" s="1"/>
  <c r="K79" i="6" s="1"/>
  <c r="I79" i="6"/>
  <c r="J79" i="6"/>
  <c r="M79" i="6" s="1"/>
  <c r="H80" i="6"/>
  <c r="L80" i="6" s="1"/>
  <c r="K80" i="6" s="1"/>
  <c r="I80" i="6"/>
  <c r="J80" i="6"/>
  <c r="M80" i="6" s="1"/>
  <c r="H81" i="6"/>
  <c r="I81" i="6"/>
  <c r="J81" i="6"/>
  <c r="M81" i="6"/>
  <c r="H82" i="6"/>
  <c r="I82" i="6"/>
  <c r="J82" i="6"/>
  <c r="M82" i="6" s="1"/>
  <c r="I83" i="6"/>
  <c r="H83" i="6"/>
  <c r="J83" i="6"/>
  <c r="M83" i="6" s="1"/>
  <c r="H84" i="6"/>
  <c r="L84" i="6" s="1"/>
  <c r="K84" i="6" s="1"/>
  <c r="I84" i="6"/>
  <c r="J84" i="6"/>
  <c r="M84" i="6"/>
  <c r="H85" i="6"/>
  <c r="I85" i="6"/>
  <c r="J85" i="6"/>
  <c r="M85" i="6"/>
  <c r="H86" i="6"/>
  <c r="I86" i="6"/>
  <c r="J86" i="6"/>
  <c r="M86" i="6" s="1"/>
  <c r="H87" i="6"/>
  <c r="L87" i="6" s="1"/>
  <c r="K87" i="6" s="1"/>
  <c r="I87" i="6"/>
  <c r="J87" i="6"/>
  <c r="M87" i="6" s="1"/>
  <c r="H88" i="6"/>
  <c r="I88" i="6"/>
  <c r="J88" i="6"/>
  <c r="M88" i="6"/>
  <c r="H89" i="6"/>
  <c r="I89" i="6"/>
  <c r="J89" i="6"/>
  <c r="M89" i="6" s="1"/>
  <c r="H90" i="6"/>
  <c r="I90" i="6"/>
  <c r="J90" i="6"/>
  <c r="M90" i="6" s="1"/>
  <c r="I91" i="6"/>
  <c r="H91" i="6"/>
  <c r="J91" i="6"/>
  <c r="M91" i="6" s="1"/>
  <c r="I92" i="6"/>
  <c r="H92" i="6"/>
  <c r="J92" i="6"/>
  <c r="M92" i="6" s="1"/>
  <c r="I93" i="6"/>
  <c r="H93" i="6"/>
  <c r="J93" i="6"/>
  <c r="M93" i="6" s="1"/>
  <c r="I94" i="6"/>
  <c r="H94" i="6"/>
  <c r="J94" i="6"/>
  <c r="M94" i="6"/>
  <c r="I95" i="6"/>
  <c r="L95" i="6" s="1"/>
  <c r="K95" i="6" s="1"/>
  <c r="H95" i="6"/>
  <c r="J95" i="6"/>
  <c r="M95" i="6" s="1"/>
  <c r="H96" i="6"/>
  <c r="I96" i="6"/>
  <c r="J96" i="6"/>
  <c r="M96" i="6"/>
  <c r="H97" i="6"/>
  <c r="I97" i="6"/>
  <c r="J97" i="6"/>
  <c r="M97" i="6"/>
  <c r="H98" i="6"/>
  <c r="L98" i="6" s="1"/>
  <c r="K98" i="6" s="1"/>
  <c r="I98" i="6"/>
  <c r="J98" i="6"/>
  <c r="M98" i="6" s="1"/>
  <c r="H99" i="6"/>
  <c r="I99" i="6"/>
  <c r="J99" i="6"/>
  <c r="M99" i="6" s="1"/>
  <c r="H100" i="6"/>
  <c r="I100" i="6"/>
  <c r="J100" i="6"/>
  <c r="M100" i="6"/>
  <c r="E13" i="1"/>
  <c r="K13" i="1" s="1"/>
  <c r="J13" i="1" s="1"/>
  <c r="F13" i="1"/>
  <c r="H13" i="1"/>
  <c r="E14" i="1"/>
  <c r="F14" i="1"/>
  <c r="H14" i="1" s="1"/>
  <c r="I14" i="1"/>
  <c r="L14" i="1"/>
  <c r="E15" i="1"/>
  <c r="I15" i="1" s="1"/>
  <c r="L15" i="1" s="1"/>
  <c r="F15" i="1"/>
  <c r="H15" i="1" s="1"/>
  <c r="E16" i="1"/>
  <c r="K16" i="1" s="1"/>
  <c r="J16" i="1" s="1"/>
  <c r="F16" i="1"/>
  <c r="H16" i="1"/>
  <c r="E17" i="1"/>
  <c r="I17" i="1" s="1"/>
  <c r="L17" i="1" s="1"/>
  <c r="F17" i="1"/>
  <c r="H17" i="1" s="1"/>
  <c r="K17" i="1"/>
  <c r="J17" i="1" s="1"/>
  <c r="E18" i="1"/>
  <c r="F18" i="1"/>
  <c r="K18" i="1"/>
  <c r="J18" i="1" s="1"/>
  <c r="H18" i="1"/>
  <c r="I18" i="1"/>
  <c r="L18" i="1" s="1"/>
  <c r="E19" i="1"/>
  <c r="K19" i="1" s="1"/>
  <c r="J19" i="1" s="1"/>
  <c r="F19" i="1"/>
  <c r="H19" i="1" s="1"/>
  <c r="I19" i="1"/>
  <c r="L19" i="1"/>
  <c r="E20" i="1"/>
  <c r="F20" i="1"/>
  <c r="K20" i="1"/>
  <c r="J20" i="1" s="1"/>
  <c r="H20" i="1"/>
  <c r="I20" i="1"/>
  <c r="L20" i="1" s="1"/>
  <c r="E21" i="1"/>
  <c r="K21" i="1" s="1"/>
  <c r="J21" i="1" s="1"/>
  <c r="F21" i="1"/>
  <c r="H21" i="1"/>
  <c r="E22" i="1"/>
  <c r="I22" i="1" s="1"/>
  <c r="L22" i="1" s="1"/>
  <c r="F22" i="1"/>
  <c r="H22" i="1" s="1"/>
  <c r="E23" i="1"/>
  <c r="K23" i="1" s="1"/>
  <c r="J23" i="1" s="1"/>
  <c r="F23" i="1"/>
  <c r="H23" i="1"/>
  <c r="E24" i="1"/>
  <c r="K24" i="1" s="1"/>
  <c r="J24" i="1" s="1"/>
  <c r="F24" i="1"/>
  <c r="H24" i="1" s="1"/>
  <c r="E25" i="1"/>
  <c r="F25" i="1"/>
  <c r="H25" i="1"/>
  <c r="I25" i="1"/>
  <c r="L25" i="1" s="1"/>
  <c r="E26" i="1"/>
  <c r="I26" i="1" s="1"/>
  <c r="L26" i="1" s="1"/>
  <c r="F26" i="1"/>
  <c r="H26" i="1" s="1"/>
  <c r="E27" i="1"/>
  <c r="F27" i="1"/>
  <c r="H27" i="1"/>
  <c r="I27" i="1"/>
  <c r="L27" i="1"/>
  <c r="E28" i="1"/>
  <c r="K28" i="1" s="1"/>
  <c r="J28" i="1" s="1"/>
  <c r="F28" i="1"/>
  <c r="H28" i="1" s="1"/>
  <c r="I28" i="1"/>
  <c r="L28" i="1" s="1"/>
  <c r="E29" i="1"/>
  <c r="F29" i="1"/>
  <c r="H29" i="1"/>
  <c r="I29" i="1"/>
  <c r="K29" i="1"/>
  <c r="J29" i="1" s="1"/>
  <c r="L29" i="1"/>
  <c r="E30" i="1"/>
  <c r="K30" i="1" s="1"/>
  <c r="J30" i="1" s="1"/>
  <c r="F30" i="1"/>
  <c r="H30" i="1"/>
  <c r="E31" i="1"/>
  <c r="F31" i="1"/>
  <c r="H31" i="1" s="1"/>
  <c r="I31" i="1"/>
  <c r="L31" i="1" s="1"/>
  <c r="E32" i="1"/>
  <c r="K32" i="1" s="1"/>
  <c r="J32" i="1" s="1"/>
  <c r="F32" i="1"/>
  <c r="H32" i="1"/>
  <c r="E33" i="1"/>
  <c r="K33" i="1" s="1"/>
  <c r="J33" i="1" s="1"/>
  <c r="F33" i="1"/>
  <c r="H33" i="1"/>
  <c r="E34" i="1"/>
  <c r="I34" i="1" s="1"/>
  <c r="L34" i="1" s="1"/>
  <c r="F34" i="1"/>
  <c r="K34" i="1"/>
  <c r="J34" i="1" s="1"/>
  <c r="H34" i="1"/>
  <c r="E35" i="1"/>
  <c r="K35" i="1" s="1"/>
  <c r="J35" i="1" s="1"/>
  <c r="F35" i="1"/>
  <c r="H35" i="1"/>
  <c r="E36" i="1"/>
  <c r="F36" i="1"/>
  <c r="H36" i="1" s="1"/>
  <c r="I36" i="1"/>
  <c r="L36" i="1"/>
  <c r="E37" i="1"/>
  <c r="F37" i="1"/>
  <c r="K37" i="1"/>
  <c r="J37" i="1" s="1"/>
  <c r="H37" i="1"/>
  <c r="I37" i="1"/>
  <c r="L37" i="1" s="1"/>
  <c r="E38" i="1"/>
  <c r="F38" i="1"/>
  <c r="H38" i="1" s="1"/>
  <c r="K38" i="1" s="1"/>
  <c r="J38" i="1" s="1"/>
  <c r="I38" i="1"/>
  <c r="L38" i="1"/>
  <c r="E39" i="1"/>
  <c r="I39" i="1" s="1"/>
  <c r="L39" i="1" s="1"/>
  <c r="F39" i="1"/>
  <c r="H39" i="1" s="1"/>
  <c r="E40" i="1"/>
  <c r="K40" i="1" s="1"/>
  <c r="J40" i="1" s="1"/>
  <c r="F40" i="1"/>
  <c r="H40" i="1" s="1"/>
  <c r="E41" i="1"/>
  <c r="I41" i="1" s="1"/>
  <c r="L41" i="1" s="1"/>
  <c r="F41" i="1"/>
  <c r="H41" i="1" s="1"/>
  <c r="E42" i="1"/>
  <c r="K42" i="1" s="1"/>
  <c r="J42" i="1" s="1"/>
  <c r="F42" i="1"/>
  <c r="H42" i="1"/>
  <c r="I42" i="1"/>
  <c r="L42" i="1" s="1"/>
  <c r="E43" i="1"/>
  <c r="K43" i="1" s="1"/>
  <c r="J43" i="1" s="1"/>
  <c r="F43" i="1"/>
  <c r="H43" i="1" s="1"/>
  <c r="E44" i="1"/>
  <c r="K44" i="1" s="1"/>
  <c r="J44" i="1" s="1"/>
  <c r="F44" i="1"/>
  <c r="H44" i="1"/>
  <c r="I44" i="1"/>
  <c r="L44" i="1"/>
  <c r="E45" i="1"/>
  <c r="F45" i="1"/>
  <c r="H45" i="1" s="1"/>
  <c r="I45" i="1"/>
  <c r="L45" i="1" s="1"/>
  <c r="E46" i="1"/>
  <c r="F46" i="1"/>
  <c r="H46" i="1"/>
  <c r="I46" i="1"/>
  <c r="L46" i="1"/>
  <c r="E47" i="1"/>
  <c r="F47" i="1"/>
  <c r="H47" i="1" s="1"/>
  <c r="I47" i="1"/>
  <c r="L47" i="1" s="1"/>
  <c r="E48" i="1"/>
  <c r="F48" i="1"/>
  <c r="H48" i="1" s="1"/>
  <c r="I48" i="1"/>
  <c r="L48" i="1" s="1"/>
  <c r="E49" i="1"/>
  <c r="K49" i="1" s="1"/>
  <c r="J49" i="1" s="1"/>
  <c r="F49" i="1"/>
  <c r="H49" i="1"/>
  <c r="E50" i="1"/>
  <c r="F50" i="1"/>
  <c r="H50" i="1" s="1"/>
  <c r="I50" i="1"/>
  <c r="L50" i="1" s="1"/>
  <c r="E51" i="1"/>
  <c r="I51" i="1" s="1"/>
  <c r="L51" i="1" s="1"/>
  <c r="F51" i="1"/>
  <c r="K51" i="1"/>
  <c r="J51" i="1" s="1"/>
  <c r="H51" i="1"/>
  <c r="E52" i="1"/>
  <c r="K52" i="1" s="1"/>
  <c r="J52" i="1" s="1"/>
  <c r="F52" i="1"/>
  <c r="H52" i="1"/>
  <c r="E53" i="1"/>
  <c r="I53" i="1" s="1"/>
  <c r="L53" i="1" s="1"/>
  <c r="F53" i="1"/>
  <c r="K53" i="1"/>
  <c r="J53" i="1" s="1"/>
  <c r="H53" i="1"/>
  <c r="E54" i="1"/>
  <c r="F54" i="1"/>
  <c r="K54" i="1"/>
  <c r="J54" i="1" s="1"/>
  <c r="H54" i="1"/>
  <c r="I54" i="1"/>
  <c r="L54" i="1" s="1"/>
  <c r="E55" i="1"/>
  <c r="I55" i="1" s="1"/>
  <c r="L55" i="1" s="1"/>
  <c r="F55" i="1"/>
  <c r="H55" i="1" s="1"/>
  <c r="E56" i="1"/>
  <c r="F56" i="1"/>
  <c r="K56" i="1"/>
  <c r="J56" i="1" s="1"/>
  <c r="H56" i="1"/>
  <c r="I56" i="1"/>
  <c r="L56" i="1" s="1"/>
  <c r="E57" i="1"/>
  <c r="K57" i="1" s="1"/>
  <c r="J57" i="1" s="1"/>
  <c r="F57" i="1"/>
  <c r="H57" i="1" s="1"/>
  <c r="E58" i="1"/>
  <c r="I58" i="1" s="1"/>
  <c r="L58" i="1" s="1"/>
  <c r="F58" i="1"/>
  <c r="H58" i="1" s="1"/>
  <c r="E59" i="1"/>
  <c r="F59" i="1"/>
  <c r="H59" i="1" s="1"/>
  <c r="E60" i="1"/>
  <c r="I60" i="1" s="1"/>
  <c r="L60" i="1" s="1"/>
  <c r="F60" i="1"/>
  <c r="H60" i="1" s="1"/>
  <c r="E61" i="1"/>
  <c r="K61" i="1" s="1"/>
  <c r="J61" i="1" s="1"/>
  <c r="F61" i="1"/>
  <c r="H61" i="1"/>
  <c r="I61" i="1"/>
  <c r="L61" i="1" s="1"/>
  <c r="E62" i="1"/>
  <c r="I62" i="1" s="1"/>
  <c r="L62" i="1" s="1"/>
  <c r="F62" i="1"/>
  <c r="H62" i="1" s="1"/>
  <c r="E63" i="1"/>
  <c r="F63" i="1"/>
  <c r="H63" i="1"/>
  <c r="I63" i="1"/>
  <c r="L63" i="1"/>
  <c r="E64" i="1"/>
  <c r="K64" i="1" s="1"/>
  <c r="J64" i="1" s="1"/>
  <c r="F64" i="1"/>
  <c r="H64" i="1" s="1"/>
  <c r="I64" i="1"/>
  <c r="L64" i="1" s="1"/>
  <c r="E65" i="1"/>
  <c r="F65" i="1"/>
  <c r="H65" i="1"/>
  <c r="I65" i="1"/>
  <c r="K65" i="1"/>
  <c r="J65" i="1" s="1"/>
  <c r="L65" i="1"/>
  <c r="E66" i="1"/>
  <c r="K66" i="1" s="1"/>
  <c r="J66" i="1" s="1"/>
  <c r="F66" i="1"/>
  <c r="H66" i="1"/>
  <c r="E67" i="1"/>
  <c r="F67" i="1"/>
  <c r="H67" i="1" s="1"/>
  <c r="I67" i="1"/>
  <c r="L67" i="1" s="1"/>
  <c r="E68" i="1"/>
  <c r="K68" i="1" s="1"/>
  <c r="J68" i="1" s="1"/>
  <c r="F68" i="1"/>
  <c r="H68" i="1"/>
  <c r="E69" i="1"/>
  <c r="K69" i="1" s="1"/>
  <c r="J69" i="1" s="1"/>
  <c r="F69" i="1"/>
  <c r="H69" i="1"/>
  <c r="E70" i="1"/>
  <c r="I70" i="1" s="1"/>
  <c r="L70" i="1" s="1"/>
  <c r="F70" i="1"/>
  <c r="K70" i="1"/>
  <c r="J70" i="1" s="1"/>
  <c r="H70" i="1"/>
  <c r="E71" i="1"/>
  <c r="K71" i="1" s="1"/>
  <c r="J71" i="1" s="1"/>
  <c r="F71" i="1"/>
  <c r="H71" i="1"/>
  <c r="E72" i="1"/>
  <c r="F72" i="1"/>
  <c r="H72" i="1" s="1"/>
  <c r="E73" i="1"/>
  <c r="F73" i="1"/>
  <c r="K73" i="1"/>
  <c r="J73" i="1" s="1"/>
  <c r="H73" i="1"/>
  <c r="I73" i="1"/>
  <c r="L73" i="1" s="1"/>
  <c r="E74" i="1"/>
  <c r="F74" i="1"/>
  <c r="H74" i="1" s="1"/>
  <c r="E75" i="1"/>
  <c r="I75" i="1" s="1"/>
  <c r="L75" i="1" s="1"/>
  <c r="F75" i="1"/>
  <c r="H75" i="1" s="1"/>
  <c r="E76" i="1"/>
  <c r="F76" i="1"/>
  <c r="H76" i="1" s="1"/>
  <c r="E77" i="1"/>
  <c r="I77" i="1" s="1"/>
  <c r="L77" i="1" s="1"/>
  <c r="F77" i="1"/>
  <c r="H77" i="1" s="1"/>
  <c r="E78" i="1"/>
  <c r="K78" i="1" s="1"/>
  <c r="J78" i="1" s="1"/>
  <c r="F78" i="1"/>
  <c r="H78" i="1"/>
  <c r="I78" i="1"/>
  <c r="L78" i="1" s="1"/>
  <c r="E79" i="1"/>
  <c r="K79" i="1" s="1"/>
  <c r="J79" i="1" s="1"/>
  <c r="F79" i="1"/>
  <c r="H79" i="1" s="1"/>
  <c r="E80" i="1"/>
  <c r="K80" i="1" s="1"/>
  <c r="J80" i="1" s="1"/>
  <c r="F80" i="1"/>
  <c r="H80" i="1"/>
  <c r="I80" i="1"/>
  <c r="L80" i="1"/>
  <c r="E81" i="1"/>
  <c r="F81" i="1"/>
  <c r="H81" i="1" s="1"/>
  <c r="E82" i="1"/>
  <c r="F82" i="1"/>
  <c r="H82" i="1"/>
  <c r="I82" i="1"/>
  <c r="L82" i="1"/>
  <c r="E83" i="1"/>
  <c r="F83" i="1"/>
  <c r="H83" i="1" s="1"/>
  <c r="I83" i="1"/>
  <c r="L83" i="1" s="1"/>
  <c r="E84" i="1"/>
  <c r="F84" i="1"/>
  <c r="H84" i="1" s="1"/>
  <c r="I84" i="1"/>
  <c r="L84" i="1" s="1"/>
  <c r="E85" i="1"/>
  <c r="K85" i="1" s="1"/>
  <c r="J85" i="1" s="1"/>
  <c r="F85" i="1"/>
  <c r="H85" i="1"/>
  <c r="E86" i="1"/>
  <c r="F86" i="1"/>
  <c r="H86" i="1" s="1"/>
  <c r="K86" i="1"/>
  <c r="J86" i="1" s="1"/>
  <c r="I86" i="1"/>
  <c r="L86" i="1" s="1"/>
  <c r="E87" i="1"/>
  <c r="I87" i="1" s="1"/>
  <c r="L87" i="1" s="1"/>
  <c r="F87" i="1"/>
  <c r="H87" i="1" s="1"/>
  <c r="E88" i="1"/>
  <c r="K88" i="1" s="1"/>
  <c r="J88" i="1" s="1"/>
  <c r="F88" i="1"/>
  <c r="H88" i="1"/>
  <c r="E89" i="1"/>
  <c r="I89" i="1" s="1"/>
  <c r="L89" i="1" s="1"/>
  <c r="F89" i="1"/>
  <c r="H89" i="1" s="1"/>
  <c r="K89" i="1"/>
  <c r="J89" i="1" s="1"/>
  <c r="E90" i="1"/>
  <c r="F90" i="1"/>
  <c r="K90" i="1"/>
  <c r="J90" i="1" s="1"/>
  <c r="H90" i="1"/>
  <c r="I90" i="1"/>
  <c r="L90" i="1" s="1"/>
  <c r="E91" i="1"/>
  <c r="F91" i="1"/>
  <c r="H91" i="1" s="1"/>
  <c r="E92" i="1"/>
  <c r="F92" i="1"/>
  <c r="K92" i="1"/>
  <c r="J92" i="1" s="1"/>
  <c r="H92" i="1"/>
  <c r="I92" i="1"/>
  <c r="L92" i="1" s="1"/>
  <c r="E93" i="1"/>
  <c r="F93" i="1"/>
  <c r="H93" i="1" s="1"/>
  <c r="E94" i="1"/>
  <c r="I94" i="1" s="1"/>
  <c r="L94" i="1" s="1"/>
  <c r="F94" i="1"/>
  <c r="H94" i="1" s="1"/>
  <c r="E95" i="1"/>
  <c r="F95" i="1"/>
  <c r="H95" i="1" s="1"/>
  <c r="E96" i="1"/>
  <c r="I96" i="1" s="1"/>
  <c r="L96" i="1" s="1"/>
  <c r="F96" i="1"/>
  <c r="H96" i="1" s="1"/>
  <c r="E97" i="1"/>
  <c r="K97" i="1" s="1"/>
  <c r="J97" i="1" s="1"/>
  <c r="F97" i="1"/>
  <c r="H97" i="1"/>
  <c r="I97" i="1"/>
  <c r="L97" i="1" s="1"/>
  <c r="E98" i="1"/>
  <c r="I98" i="1" s="1"/>
  <c r="L98" i="1" s="1"/>
  <c r="F98" i="1"/>
  <c r="H98" i="1" s="1"/>
  <c r="E99" i="1"/>
  <c r="F99" i="1"/>
  <c r="H99" i="1"/>
  <c r="I99" i="1"/>
  <c r="L99" i="1"/>
  <c r="E100" i="1"/>
  <c r="K100" i="1" s="1"/>
  <c r="J100" i="1" s="1"/>
  <c r="F100" i="1"/>
  <c r="H100" i="1" s="1"/>
  <c r="I100" i="1"/>
  <c r="L100" i="1" s="1"/>
  <c r="F5" i="1"/>
  <c r="F6" i="1"/>
  <c r="F7" i="1"/>
  <c r="F8" i="1"/>
  <c r="F9" i="1"/>
  <c r="F10" i="1"/>
  <c r="F11" i="1"/>
  <c r="F12" i="1"/>
  <c r="E5" i="1"/>
  <c r="E6" i="1"/>
  <c r="E7" i="1"/>
  <c r="E8" i="1"/>
  <c r="G8" i="1" s="1"/>
  <c r="E9" i="1"/>
  <c r="G9" i="1" s="1"/>
  <c r="E10" i="1"/>
  <c r="E11" i="1"/>
  <c r="E12" i="1"/>
  <c r="L100" i="6" l="1"/>
  <c r="K100" i="6" s="1"/>
  <c r="L64" i="6"/>
  <c r="K64" i="6" s="1"/>
  <c r="L55" i="6"/>
  <c r="K55" i="6" s="1"/>
  <c r="L22" i="6"/>
  <c r="K22" i="6" s="1"/>
  <c r="L91" i="6"/>
  <c r="K91" i="6" s="1"/>
  <c r="L47" i="6"/>
  <c r="K47" i="6" s="1"/>
  <c r="L36" i="6"/>
  <c r="K36" i="6" s="1"/>
  <c r="L66" i="6"/>
  <c r="K66" i="6" s="1"/>
  <c r="L52" i="6"/>
  <c r="K52" i="6" s="1"/>
  <c r="L63" i="6"/>
  <c r="K63" i="6" s="1"/>
  <c r="L99" i="6"/>
  <c r="K99" i="6" s="1"/>
  <c r="L88" i="6"/>
  <c r="K88" i="6" s="1"/>
  <c r="L96" i="6"/>
  <c r="K96" i="6" s="1"/>
  <c r="L54" i="6"/>
  <c r="K54" i="6" s="1"/>
  <c r="L32" i="6"/>
  <c r="K32" i="6" s="1"/>
  <c r="L23" i="6"/>
  <c r="K23" i="6" s="1"/>
  <c r="L81" i="6"/>
  <c r="K81" i="6" s="1"/>
  <c r="L86" i="6"/>
  <c r="K86" i="6" s="1"/>
  <c r="L50" i="6"/>
  <c r="K50" i="6" s="1"/>
  <c r="L89" i="6"/>
  <c r="K89" i="6" s="1"/>
  <c r="L67" i="6"/>
  <c r="K67" i="6" s="1"/>
  <c r="L51" i="6"/>
  <c r="K51" i="6" s="1"/>
  <c r="L25" i="6"/>
  <c r="K25" i="6" s="1"/>
  <c r="L45" i="6"/>
  <c r="K45" i="6" s="1"/>
  <c r="L93" i="6"/>
  <c r="K93" i="6" s="1"/>
  <c r="L83" i="6"/>
  <c r="K83" i="6" s="1"/>
  <c r="H98" i="5"/>
  <c r="H90" i="5"/>
  <c r="H82" i="5"/>
  <c r="H74" i="5"/>
  <c r="H66" i="5"/>
  <c r="H58" i="5"/>
  <c r="H50" i="5"/>
  <c r="H42" i="5"/>
  <c r="H34" i="5"/>
  <c r="H26" i="5"/>
  <c r="H18" i="5"/>
  <c r="I97" i="5"/>
  <c r="I89" i="5"/>
  <c r="I81" i="5"/>
  <c r="I73" i="5"/>
  <c r="I65" i="5"/>
  <c r="I57" i="5"/>
  <c r="I49" i="5"/>
  <c r="I41" i="5"/>
  <c r="I33" i="5"/>
  <c r="I25" i="5"/>
  <c r="I17" i="5"/>
  <c r="I100" i="5"/>
  <c r="I92" i="5"/>
  <c r="I84" i="5"/>
  <c r="I76" i="5"/>
  <c r="I68" i="5"/>
  <c r="I60" i="5"/>
  <c r="I52" i="5"/>
  <c r="I44" i="5"/>
  <c r="I36" i="5"/>
  <c r="I28" i="5"/>
  <c r="I20" i="5"/>
  <c r="I12" i="5"/>
  <c r="G100" i="5"/>
  <c r="G92" i="5"/>
  <c r="G84" i="5"/>
  <c r="G76" i="5"/>
  <c r="G68" i="5"/>
  <c r="G60" i="5"/>
  <c r="G52" i="5"/>
  <c r="G44" i="5"/>
  <c r="G36" i="5"/>
  <c r="L82" i="6"/>
  <c r="K82" i="6" s="1"/>
  <c r="L39" i="6"/>
  <c r="K39" i="6" s="1"/>
  <c r="L28" i="6"/>
  <c r="K28" i="6" s="1"/>
  <c r="L27" i="6"/>
  <c r="K27" i="6" s="1"/>
  <c r="L34" i="6"/>
  <c r="K34" i="6" s="1"/>
  <c r="L60" i="6"/>
  <c r="K60" i="6" s="1"/>
  <c r="L90" i="6"/>
  <c r="K90" i="6" s="1"/>
  <c r="L76" i="6"/>
  <c r="K76" i="6" s="1"/>
  <c r="L43" i="6"/>
  <c r="K43" i="6" s="1"/>
  <c r="L59" i="6"/>
  <c r="K59" i="6" s="1"/>
  <c r="L75" i="6"/>
  <c r="K75" i="6" s="1"/>
  <c r="L77" i="6"/>
  <c r="K77" i="6" s="1"/>
  <c r="L13" i="6"/>
  <c r="K13" i="6" s="1"/>
  <c r="L18" i="6"/>
  <c r="K18" i="6" s="1"/>
  <c r="L73" i="6"/>
  <c r="K73" i="6" s="1"/>
  <c r="L57" i="6"/>
  <c r="K57" i="6" s="1"/>
  <c r="L94" i="6"/>
  <c r="K94" i="6" s="1"/>
  <c r="L97" i="6"/>
  <c r="K97" i="6" s="1"/>
  <c r="L92" i="6"/>
  <c r="K92" i="6" s="1"/>
  <c r="L85" i="6"/>
  <c r="K85" i="6" s="1"/>
  <c r="L78" i="6"/>
  <c r="K78" i="6" s="1"/>
  <c r="L62" i="6"/>
  <c r="K62" i="6" s="1"/>
  <c r="L53" i="6"/>
  <c r="K53" i="6" s="1"/>
  <c r="L46" i="6"/>
  <c r="K46" i="6" s="1"/>
  <c r="L37" i="6"/>
  <c r="K37" i="6" s="1"/>
  <c r="L30" i="6"/>
  <c r="K30" i="6" s="1"/>
  <c r="L21" i="6"/>
  <c r="K21" i="6" s="1"/>
  <c r="L14" i="6"/>
  <c r="K14" i="6" s="1"/>
  <c r="L12" i="6"/>
  <c r="K12" i="6" s="1"/>
  <c r="L74" i="6"/>
  <c r="K74" i="6" s="1"/>
  <c r="L65" i="6"/>
  <c r="K65" i="6" s="1"/>
  <c r="L58" i="6"/>
  <c r="K58" i="6" s="1"/>
  <c r="L49" i="6"/>
  <c r="K49" i="6" s="1"/>
  <c r="L42" i="6"/>
  <c r="K42" i="6" s="1"/>
  <c r="L33" i="6"/>
  <c r="K33" i="6" s="1"/>
  <c r="L26" i="6"/>
  <c r="K26" i="6" s="1"/>
  <c r="L17" i="6"/>
  <c r="K17" i="6" s="1"/>
  <c r="L72" i="6"/>
  <c r="K72" i="6" s="1"/>
  <c r="L56" i="6"/>
  <c r="K56" i="6" s="1"/>
  <c r="L40" i="6"/>
  <c r="K40" i="6" s="1"/>
  <c r="L24" i="6"/>
  <c r="K24" i="6" s="1"/>
  <c r="I81" i="1"/>
  <c r="L81" i="1" s="1"/>
  <c r="K45" i="1"/>
  <c r="J45" i="1" s="1"/>
  <c r="K41" i="1"/>
  <c r="J41" i="1" s="1"/>
  <c r="K74" i="1"/>
  <c r="J74" i="1" s="1"/>
  <c r="K50" i="1"/>
  <c r="J50" i="1" s="1"/>
  <c r="K47" i="1"/>
  <c r="J47" i="1" s="1"/>
  <c r="K95" i="1"/>
  <c r="J95" i="1" s="1"/>
  <c r="K91" i="1"/>
  <c r="J91" i="1" s="1"/>
  <c r="K81" i="1"/>
  <c r="J81" i="1" s="1"/>
  <c r="K77" i="1"/>
  <c r="J77" i="1" s="1"/>
  <c r="K14" i="1"/>
  <c r="J14" i="1" s="1"/>
  <c r="K59" i="1"/>
  <c r="J59" i="1" s="1"/>
  <c r="K83" i="1"/>
  <c r="J83" i="1" s="1"/>
  <c r="K93" i="1"/>
  <c r="J93" i="1" s="1"/>
  <c r="K76" i="1"/>
  <c r="J76" i="1" s="1"/>
  <c r="K72" i="1"/>
  <c r="J72" i="1" s="1"/>
  <c r="K98" i="1"/>
  <c r="J98" i="1" s="1"/>
  <c r="K96" i="1"/>
  <c r="J96" i="1" s="1"/>
  <c r="K62" i="1"/>
  <c r="J62" i="1" s="1"/>
  <c r="K60" i="1"/>
  <c r="J60" i="1" s="1"/>
  <c r="K26" i="1"/>
  <c r="J26" i="1" s="1"/>
  <c r="K94" i="1"/>
  <c r="J94" i="1" s="1"/>
  <c r="I88" i="1"/>
  <c r="L88" i="1" s="1"/>
  <c r="K75" i="1"/>
  <c r="J75" i="1" s="1"/>
  <c r="I71" i="1"/>
  <c r="L71" i="1" s="1"/>
  <c r="I69" i="1"/>
  <c r="L69" i="1" s="1"/>
  <c r="K58" i="1"/>
  <c r="J58" i="1" s="1"/>
  <c r="I52" i="1"/>
  <c r="L52" i="1" s="1"/>
  <c r="K39" i="1"/>
  <c r="J39" i="1" s="1"/>
  <c r="I35" i="1"/>
  <c r="L35" i="1" s="1"/>
  <c r="I33" i="1"/>
  <c r="L33" i="1" s="1"/>
  <c r="K22" i="1"/>
  <c r="J22" i="1" s="1"/>
  <c r="I16" i="1"/>
  <c r="L16" i="1" s="1"/>
  <c r="I95" i="1"/>
  <c r="L95" i="1" s="1"/>
  <c r="K82" i="1"/>
  <c r="J82" i="1" s="1"/>
  <c r="I76" i="1"/>
  <c r="L76" i="1" s="1"/>
  <c r="K63" i="1"/>
  <c r="J63" i="1" s="1"/>
  <c r="I59" i="1"/>
  <c r="L59" i="1" s="1"/>
  <c r="I57" i="1"/>
  <c r="L57" i="1" s="1"/>
  <c r="K46" i="1"/>
  <c r="J46" i="1" s="1"/>
  <c r="I40" i="1"/>
  <c r="L40" i="1" s="1"/>
  <c r="K27" i="1"/>
  <c r="J27" i="1" s="1"/>
  <c r="I23" i="1"/>
  <c r="L23" i="1" s="1"/>
  <c r="I21" i="1"/>
  <c r="L21" i="1" s="1"/>
  <c r="K31" i="1"/>
  <c r="J31" i="1" s="1"/>
  <c r="K99" i="1"/>
  <c r="J99" i="1" s="1"/>
  <c r="I91" i="1"/>
  <c r="L91" i="1" s="1"/>
  <c r="I74" i="1"/>
  <c r="L74" i="1" s="1"/>
  <c r="I72" i="1"/>
  <c r="L72" i="1" s="1"/>
  <c r="K25" i="1"/>
  <c r="J25" i="1" s="1"/>
  <c r="K84" i="1"/>
  <c r="J84" i="1" s="1"/>
  <c r="K48" i="1"/>
  <c r="J48" i="1" s="1"/>
  <c r="I93" i="1"/>
  <c r="L93" i="1" s="1"/>
  <c r="K67" i="1"/>
  <c r="J67" i="1" s="1"/>
  <c r="I85" i="1"/>
  <c r="L85" i="1" s="1"/>
  <c r="I68" i="1"/>
  <c r="L68" i="1" s="1"/>
  <c r="I66" i="1"/>
  <c r="L66" i="1" s="1"/>
  <c r="K55" i="1"/>
  <c r="J55" i="1" s="1"/>
  <c r="I49" i="1"/>
  <c r="L49" i="1" s="1"/>
  <c r="K36" i="1"/>
  <c r="J36" i="1" s="1"/>
  <c r="I32" i="1"/>
  <c r="L32" i="1" s="1"/>
  <c r="I30" i="1"/>
  <c r="L30" i="1" s="1"/>
  <c r="I13" i="1"/>
  <c r="L13" i="1" s="1"/>
  <c r="I79" i="1"/>
  <c r="L79" i="1" s="1"/>
  <c r="I43" i="1"/>
  <c r="L43" i="1" s="1"/>
  <c r="I24" i="1"/>
  <c r="L24" i="1" s="1"/>
  <c r="K87" i="1"/>
  <c r="J87" i="1" s="1"/>
  <c r="K15" i="1"/>
  <c r="J15" i="1" s="1"/>
  <c r="H6" i="1" l="1"/>
  <c r="H11" i="1"/>
  <c r="H5" i="1"/>
  <c r="H7" i="1"/>
  <c r="H8" i="1"/>
  <c r="H9" i="1"/>
  <c r="H10" i="1"/>
  <c r="H12" i="1"/>
  <c r="G5" i="1"/>
  <c r="K9" i="1" l="1"/>
  <c r="K7" i="1"/>
  <c r="K5" i="1"/>
  <c r="K11" i="1"/>
  <c r="K12" i="1"/>
  <c r="K10" i="1"/>
  <c r="K8" i="1"/>
  <c r="K6" i="1"/>
  <c r="I5" i="1" l="1"/>
  <c r="L5" i="1" s="1"/>
  <c r="I8" i="1"/>
  <c r="L8" i="1" s="1"/>
  <c r="I6" i="1"/>
  <c r="L6" i="1" s="1"/>
  <c r="I7" i="1"/>
  <c r="L7" i="1" s="1"/>
  <c r="I9" i="1"/>
  <c r="L9" i="1" s="1"/>
  <c r="I10" i="1"/>
  <c r="L10" i="1" s="1"/>
  <c r="I11" i="1"/>
  <c r="L11" i="1" s="1"/>
  <c r="I12" i="1"/>
  <c r="L12" i="1" s="1"/>
  <c r="J6" i="5"/>
  <c r="M6" i="5" s="1"/>
  <c r="J7" i="5"/>
  <c r="M7" i="5" s="1"/>
  <c r="J9" i="5"/>
  <c r="M9" i="5" s="1"/>
  <c r="J10" i="5"/>
  <c r="M10" i="5" s="1"/>
  <c r="J11" i="5"/>
  <c r="M11" i="5" s="1"/>
  <c r="J5" i="5"/>
  <c r="M5" i="5" s="1"/>
  <c r="F5" i="5"/>
  <c r="E5" i="5"/>
  <c r="J8" i="5"/>
  <c r="M8" i="5" s="1"/>
  <c r="I6" i="6"/>
  <c r="I7" i="6"/>
  <c r="I8" i="6"/>
  <c r="I9" i="6"/>
  <c r="I10" i="6"/>
  <c r="I11" i="6"/>
  <c r="H6" i="6"/>
  <c r="H7" i="6"/>
  <c r="H8" i="6"/>
  <c r="H9" i="6"/>
  <c r="H10" i="6"/>
  <c r="H11" i="6"/>
  <c r="L11" i="6" s="1"/>
  <c r="L10" i="6" l="1"/>
  <c r="L9" i="6"/>
  <c r="G7" i="5"/>
  <c r="G6" i="5"/>
  <c r="I10" i="5"/>
  <c r="H10" i="5"/>
  <c r="H8" i="5"/>
  <c r="I8" i="5"/>
  <c r="G8" i="5"/>
  <c r="H7" i="5"/>
  <c r="I7" i="5"/>
  <c r="G10" i="5"/>
  <c r="G9" i="5"/>
  <c r="I11" i="5"/>
  <c r="H11" i="5"/>
  <c r="H9" i="5"/>
  <c r="I9" i="5"/>
  <c r="G11" i="5"/>
  <c r="H6" i="5"/>
  <c r="I6" i="5"/>
  <c r="L7" i="6"/>
  <c r="L8" i="6"/>
  <c r="L6" i="6"/>
  <c r="G5" i="5"/>
  <c r="L5" i="5"/>
  <c r="K5" i="5" s="1"/>
  <c r="H5" i="5"/>
  <c r="I5" i="5"/>
  <c r="I14" i="7" l="1"/>
  <c r="I13" i="7"/>
  <c r="I12" i="7"/>
  <c r="I11" i="7"/>
  <c r="I10" i="7"/>
  <c r="I9" i="7"/>
  <c r="I8" i="7"/>
  <c r="I7" i="7"/>
  <c r="I6" i="7"/>
  <c r="I5" i="7"/>
  <c r="I4" i="7"/>
  <c r="J6" i="6"/>
  <c r="M6" i="6" s="1"/>
  <c r="J7" i="6"/>
  <c r="M7" i="6" s="1"/>
  <c r="J8" i="6"/>
  <c r="M8" i="6" s="1"/>
  <c r="J9" i="6"/>
  <c r="M9" i="6" s="1"/>
  <c r="J10" i="6"/>
  <c r="M10" i="6" s="1"/>
  <c r="J11" i="6"/>
  <c r="M11" i="6" s="1"/>
  <c r="K6" i="6"/>
  <c r="K7" i="6"/>
  <c r="K8" i="6"/>
  <c r="K9" i="6"/>
  <c r="K10" i="6"/>
  <c r="K11" i="6"/>
  <c r="J6" i="1"/>
  <c r="J7" i="1"/>
  <c r="G14" i="7"/>
  <c r="G13" i="7"/>
  <c r="G12" i="7"/>
  <c r="G11" i="7"/>
  <c r="G10" i="7"/>
  <c r="G9" i="7"/>
  <c r="G8" i="7"/>
  <c r="G7" i="7"/>
  <c r="G6" i="7"/>
  <c r="G5" i="7"/>
  <c r="G4" i="7"/>
  <c r="J5" i="1" l="1"/>
  <c r="J11" i="1"/>
  <c r="J10" i="1"/>
  <c r="J9" i="1"/>
  <c r="J12" i="1"/>
  <c r="J8" i="1"/>
</calcChain>
</file>

<file path=xl/sharedStrings.xml><?xml version="1.0" encoding="utf-8"?>
<sst xmlns="http://schemas.openxmlformats.org/spreadsheetml/2006/main" count="84" uniqueCount="54">
  <si>
    <t>PRODUTO</t>
  </si>
  <si>
    <t>PRODUTOS</t>
  </si>
  <si>
    <t>REDUÇÃO CLICK - LATERAL</t>
  </si>
  <si>
    <t>REDUÇÃO CLICK - PAINEL</t>
  </si>
  <si>
    <t>Fita de vedção</t>
  </si>
  <si>
    <t>QTD (METRO)</t>
  </si>
  <si>
    <t>100x100</t>
  </si>
  <si>
    <t>150x150</t>
  </si>
  <si>
    <t>200x200</t>
  </si>
  <si>
    <t>250x250</t>
  </si>
  <si>
    <t>300x300</t>
  </si>
  <si>
    <t>350x350</t>
  </si>
  <si>
    <t>400x400</t>
  </si>
  <si>
    <t>450x450</t>
  </si>
  <si>
    <t>500x500</t>
  </si>
  <si>
    <t>550x550</t>
  </si>
  <si>
    <t>600x600</t>
  </si>
  <si>
    <t>TAMPA</t>
  </si>
  <si>
    <t>LATERAL</t>
  </si>
  <si>
    <t xml:space="preserve">PAINEL A - DIMENSÃO (mm) </t>
  </si>
  <si>
    <t xml:space="preserve">PAINEL B - DIMENSÃO (mm) </t>
  </si>
  <si>
    <t>DIMENSÕES A - LATERAL (mm)</t>
  </si>
  <si>
    <t>DIMENSÕES B - RAIO - INT/EXT (mm)</t>
  </si>
  <si>
    <t>FITA DE VEDAÇÃO 10x4mm (m)</t>
  </si>
  <si>
    <t>LATERAL (A) (unidade)</t>
  </si>
  <si>
    <t>RAIO INTERNO (B) (unidade)</t>
  </si>
  <si>
    <t>RAIO EXTERNO (B) (unidade)</t>
  </si>
  <si>
    <t>PARAF. FRANCÊS + PORCA (conjunto)</t>
  </si>
  <si>
    <t xml:space="preserve"> PAINEL (A) (unidade)</t>
  </si>
  <si>
    <t>PAINEL (B) (unidade)</t>
  </si>
  <si>
    <t>CANTO TDC 25 (unidade)</t>
  </si>
  <si>
    <t>QTD (unidade)</t>
  </si>
  <si>
    <t>TAMPA (unidade)</t>
  </si>
  <si>
    <t>LATERAL (unidade)</t>
  </si>
  <si>
    <t>GRAMPO TDC (unidade)</t>
  </si>
  <si>
    <t>DIMENSÕES TAMPA (C) (mm)</t>
  </si>
  <si>
    <t>DIMENSÃO LATERAL (A/B) (mm)</t>
  </si>
  <si>
    <t>PERFIL PAINEL (A) (unidade )</t>
  </si>
  <si>
    <t>PERFIL PAINEL (B) (unidade)</t>
  </si>
  <si>
    <t>PERFIL (A) - LATERAL (unidade)</t>
  </si>
  <si>
    <t>PERFIL RAIO (B) - INT/EXT (unidade)</t>
  </si>
  <si>
    <t>PERFIL LATERAL (A) (unidade)</t>
  </si>
  <si>
    <t>PERFIL LATERAL (B) (unidade)</t>
  </si>
  <si>
    <t>PERFIL TAMPA (unidade)</t>
  </si>
  <si>
    <t>150x100</t>
  </si>
  <si>
    <t>200x150</t>
  </si>
  <si>
    <t>250x200</t>
  </si>
  <si>
    <t>300x250</t>
  </si>
  <si>
    <t>350x300</t>
  </si>
  <si>
    <t>400x350</t>
  </si>
  <si>
    <t>450x400</t>
  </si>
  <si>
    <t>500x450</t>
  </si>
  <si>
    <t>550x500</t>
  </si>
  <si>
    <t>600x550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</si>
</sst>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3C00"/>
        <bgColor indexed="64"/>
      </patternFill>
    </fill>
  </fills>
  <borders count="7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1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1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164" fontId="1" fillId="0" borderId="6" xfId="1" applyNumberFormat="1" applyFont="1" applyBorder="1" applyAlignment="1" applyProtection="1">
      <alignment horizontal="center" vertical="center"/>
      <protection hidden="1"/>
    </xf>
    <xf numFmtId="0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/>
      <protection hidden="1"/>
    </xf>
  </cellXfs>
  <cellStyles count="2">
    <cellStyle name="Normal" xfId="0" builtinId="0"/>
    <cellStyle name="Vírgula" xfId="1" builtinId="3"/>
  </cellStyles>
  <dxfs count="47"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rgb="FF003C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rgb="FF003C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rgb="FF003C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3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DU&#199;&#195;O CLICK'!A1"/><Relationship Id="rId2" Type="http://schemas.openxmlformats.org/officeDocument/2006/relationships/hyperlink" Target="#'CURVA CLICK 90&#176;'!A1"/><Relationship Id="rId1" Type="http://schemas.openxmlformats.org/officeDocument/2006/relationships/hyperlink" Target="#'DUTO CLICK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DU&#199;&#195;O CLICK'!A1"/><Relationship Id="rId2" Type="http://schemas.openxmlformats.org/officeDocument/2006/relationships/hyperlink" Target="#'CURVA CLICK 90&#176;'!A1"/><Relationship Id="rId1" Type="http://schemas.openxmlformats.org/officeDocument/2006/relationships/hyperlink" Target="#'DUTO CLICK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REDU&#199;&#195;O CLICK '!A1"/><Relationship Id="rId2" Type="http://schemas.openxmlformats.org/officeDocument/2006/relationships/hyperlink" Target="#'CURVA CLICK 90&#176;'!A1"/><Relationship Id="rId1" Type="http://schemas.openxmlformats.org/officeDocument/2006/relationships/hyperlink" Target="#'DUTO CLICK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19050</xdr:rowOff>
    </xdr:from>
    <xdr:to>
      <xdr:col>2</xdr:col>
      <xdr:colOff>1293241</xdr:colOff>
      <xdr:row>1</xdr:row>
      <xdr:rowOff>762000</xdr:rowOff>
    </xdr:to>
    <xdr:sp macro="" textlink="">
      <xdr:nvSpPr>
        <xdr:cNvPr id="2" name="Retângulo Arredond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47700" y="1400175"/>
          <a:ext cx="1350391" cy="742950"/>
        </a:xfrm>
        <a:prstGeom prst="roundRect">
          <a:avLst/>
        </a:prstGeom>
        <a:solidFill>
          <a:schemeClr val="bg1"/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rgbClr val="003C00"/>
              </a:solidFill>
              <a:latin typeface="Arial" panose="020B0604020202020204" pitchFamily="34" charset="0"/>
              <a:cs typeface="Arial" panose="020B0604020202020204" pitchFamily="34" charset="0"/>
            </a:rPr>
            <a:t>DUTO CLICK</a:t>
          </a:r>
        </a:p>
      </xdr:txBody>
    </xdr:sp>
    <xdr:clientData/>
  </xdr:twoCellAnchor>
  <xdr:twoCellAnchor>
    <xdr:from>
      <xdr:col>5</xdr:col>
      <xdr:colOff>324062</xdr:colOff>
      <xdr:row>1</xdr:row>
      <xdr:rowOff>19050</xdr:rowOff>
    </xdr:from>
    <xdr:to>
      <xdr:col>6</xdr:col>
      <xdr:colOff>760053</xdr:colOff>
      <xdr:row>1</xdr:row>
      <xdr:rowOff>762000</xdr:rowOff>
    </xdr:to>
    <xdr:sp macro="" textlink="">
      <xdr:nvSpPr>
        <xdr:cNvPr id="8" name="Retângulo Arredondad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/>
        </xdr:cNvSpPr>
      </xdr:nvSpPr>
      <xdr:spPr>
        <a:xfrm>
          <a:off x="4734137" y="1400175"/>
          <a:ext cx="1350391" cy="742950"/>
        </a:xfrm>
        <a:prstGeom prst="roundRect">
          <a:avLst/>
        </a:prstGeom>
        <a:solidFill>
          <a:srgbClr val="003C00"/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 b="1">
              <a:latin typeface="Arial" panose="020B0604020202020204" pitchFamily="34" charset="0"/>
              <a:cs typeface="Arial" panose="020B0604020202020204" pitchFamily="34" charset="0"/>
            </a:rPr>
            <a:t>CURVA</a:t>
          </a:r>
          <a:r>
            <a:rPr lang="pt-BR" sz="1300" b="1" baseline="0">
              <a:latin typeface="Arial" panose="020B0604020202020204" pitchFamily="34" charset="0"/>
              <a:cs typeface="Arial" panose="020B0604020202020204" pitchFamily="34" charset="0"/>
            </a:rPr>
            <a:t> CLICK 90°</a:t>
          </a:r>
          <a:endParaRPr lang="pt-BR" sz="13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630810</xdr:colOff>
      <xdr:row>1</xdr:row>
      <xdr:rowOff>19050</xdr:rowOff>
    </xdr:from>
    <xdr:to>
      <xdr:col>11</xdr:col>
      <xdr:colOff>95251</xdr:colOff>
      <xdr:row>1</xdr:row>
      <xdr:rowOff>762000</xdr:rowOff>
    </xdr:to>
    <xdr:sp macro="" textlink="">
      <xdr:nvSpPr>
        <xdr:cNvPr id="9" name="Retângulo Arredondad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917560" y="1400175"/>
          <a:ext cx="1350391" cy="742950"/>
        </a:xfrm>
        <a:prstGeom prst="roundRect">
          <a:avLst/>
        </a:prstGeom>
        <a:solidFill>
          <a:srgbClr val="003C00"/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Arial" panose="020B0604020202020204" pitchFamily="34" charset="0"/>
              <a:cs typeface="Arial" panose="020B0604020202020204" pitchFamily="34" charset="0"/>
            </a:rPr>
            <a:t>REDUÇÃO</a:t>
          </a:r>
          <a:r>
            <a:rPr lang="pt-BR" sz="1400" b="1" baseline="0">
              <a:latin typeface="Arial" panose="020B0604020202020204" pitchFamily="34" charset="0"/>
              <a:cs typeface="Arial" panose="020B0604020202020204" pitchFamily="34" charset="0"/>
            </a:rPr>
            <a:t> CLICK</a:t>
          </a:r>
          <a:endParaRPr lang="pt-B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5</xdr:col>
      <xdr:colOff>0</xdr:colOff>
      <xdr:row>3</xdr:row>
      <xdr:rowOff>0</xdr:rowOff>
    </xdr:to>
    <xdr:pic>
      <xdr:nvPicPr>
        <xdr:cNvPr id="7" name="Imagem 6"/>
        <xdr:cNvPicPr/>
      </xdr:nvPicPr>
      <xdr:blipFill rotWithShape="1">
        <a:blip xmlns:r="http://schemas.openxmlformats.org/officeDocument/2006/relationships" r:embed="rId4"/>
        <a:srcRect l="33868" t="21298" r="19638" b="23320"/>
        <a:stretch/>
      </xdr:blipFill>
      <xdr:spPr bwMode="auto">
        <a:xfrm>
          <a:off x="0" y="2171700"/>
          <a:ext cx="3133725" cy="2457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400050</xdr:colOff>
      <xdr:row>0</xdr:row>
      <xdr:rowOff>104775</xdr:rowOff>
    </xdr:from>
    <xdr:to>
      <xdr:col>9</xdr:col>
      <xdr:colOff>390525</xdr:colOff>
      <xdr:row>0</xdr:row>
      <xdr:rowOff>1314451</xdr:rowOff>
    </xdr:to>
    <xdr:grpSp>
      <xdr:nvGrpSpPr>
        <xdr:cNvPr id="4" name="Agrupar 3"/>
        <xdr:cNvGrpSpPr/>
      </xdr:nvGrpSpPr>
      <xdr:grpSpPr>
        <a:xfrm>
          <a:off x="1104900" y="104775"/>
          <a:ext cx="5581650" cy="1209676"/>
          <a:chOff x="1104900" y="104775"/>
          <a:chExt cx="5581650" cy="1209676"/>
        </a:xfrm>
      </xdr:grpSpPr>
      <xdr:pic>
        <xdr:nvPicPr>
          <xdr:cNvPr id="13" name="Imagem 12"/>
          <xdr:cNvPicPr/>
        </xdr:nvPicPr>
        <xdr:blipFill rotWithShape="1">
          <a:blip xmlns:r="http://schemas.openxmlformats.org/officeDocument/2006/relationships" r:embed="rId5"/>
          <a:srcRect l="45239" t="28680" r="32697" b="30133"/>
          <a:stretch/>
        </xdr:blipFill>
        <xdr:spPr bwMode="auto">
          <a:xfrm>
            <a:off x="5417243" y="228601"/>
            <a:ext cx="1269307" cy="10858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Imagem 13"/>
          <xdr:cNvPicPr/>
        </xdr:nvPicPr>
        <xdr:blipFill rotWithShape="1">
          <a:blip xmlns:r="http://schemas.openxmlformats.org/officeDocument/2006/relationships" r:embed="rId6"/>
          <a:srcRect l="35952" t="25273" r="23764" b="35529"/>
          <a:stretch/>
        </xdr:blipFill>
        <xdr:spPr bwMode="auto">
          <a:xfrm>
            <a:off x="1104900" y="104775"/>
            <a:ext cx="2527382" cy="11715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12</xdr:col>
      <xdr:colOff>327660</xdr:colOff>
      <xdr:row>3</xdr:row>
      <xdr:rowOff>9525</xdr:rowOff>
    </xdr:to>
    <xdr:grpSp>
      <xdr:nvGrpSpPr>
        <xdr:cNvPr id="6" name="Agrupar 5"/>
        <xdr:cNvGrpSpPr/>
      </xdr:nvGrpSpPr>
      <xdr:grpSpPr>
        <a:xfrm>
          <a:off x="581025" y="1400175"/>
          <a:ext cx="9043035" cy="2514600"/>
          <a:chOff x="581025" y="1400175"/>
          <a:chExt cx="9043035" cy="2514600"/>
        </a:xfrm>
      </xdr:grpSpPr>
      <xdr:grpSp>
        <xdr:nvGrpSpPr>
          <xdr:cNvPr id="21" name="Agrupar 20"/>
          <xdr:cNvGrpSpPr/>
        </xdr:nvGrpSpPr>
        <xdr:grpSpPr>
          <a:xfrm>
            <a:off x="581025" y="1400175"/>
            <a:ext cx="9043035" cy="742950"/>
            <a:chOff x="581025" y="1400175"/>
            <a:chExt cx="11614785" cy="742950"/>
          </a:xfrm>
        </xdr:grpSpPr>
        <xdr:sp macro="" textlink="">
          <xdr:nvSpPr>
            <xdr:cNvPr id="3" name="Retângulo Arredondado 2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SpPr/>
          </xdr:nvSpPr>
          <xdr:spPr>
            <a:xfrm>
              <a:off x="581025" y="1400175"/>
              <a:ext cx="1585140" cy="742950"/>
            </a:xfrm>
            <a:prstGeom prst="roundRect">
              <a:avLst/>
            </a:prstGeom>
            <a:solidFill>
              <a:srgbClr val="003C00"/>
            </a:solidFill>
          </xdr:spPr>
          <xdr:style>
            <a:lnRef idx="3">
              <a:schemeClr val="lt1"/>
            </a:lnRef>
            <a:fillRef idx="1">
              <a:schemeClr val="accent6"/>
            </a:fillRef>
            <a:effectRef idx="1">
              <a:schemeClr val="accent6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DUTO CLICK</a:t>
              </a:r>
            </a:p>
          </xdr:txBody>
        </xdr:sp>
        <xdr:sp macro="" textlink="">
          <xdr:nvSpPr>
            <xdr:cNvPr id="4" name="Retângulo Arredondado 3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>
              <a:spLocks noChangeAspect="1"/>
            </xdr:cNvSpPr>
          </xdr:nvSpPr>
          <xdr:spPr>
            <a:xfrm>
              <a:off x="5334460" y="1400175"/>
              <a:ext cx="1627751" cy="74295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3">
              <a:schemeClr val="lt1"/>
            </a:lnRef>
            <a:fillRef idx="1">
              <a:schemeClr val="accent6"/>
            </a:fillRef>
            <a:effectRef idx="1">
              <a:schemeClr val="accent6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300" b="1">
                  <a:solidFill>
                    <a:srgbClr val="003C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CURVA</a:t>
              </a:r>
              <a:r>
                <a:rPr lang="pt-BR" sz="1300" b="1" baseline="0">
                  <a:solidFill>
                    <a:srgbClr val="003C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CLICK 90°</a:t>
              </a:r>
              <a:endParaRPr lang="pt-BR" sz="1300" b="1">
                <a:solidFill>
                  <a:srgbClr val="003C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" name="Retângulo Arredondado 4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10614079" y="1400175"/>
              <a:ext cx="1581731" cy="742950"/>
            </a:xfrm>
            <a:prstGeom prst="roundRect">
              <a:avLst/>
            </a:prstGeom>
            <a:solidFill>
              <a:srgbClr val="003C00"/>
            </a:solidFill>
          </xdr:spPr>
          <xdr:style>
            <a:lnRef idx="3">
              <a:schemeClr val="lt1"/>
            </a:lnRef>
            <a:fillRef idx="1">
              <a:schemeClr val="accent6"/>
            </a:fillRef>
            <a:effectRef idx="1">
              <a:schemeClr val="accent6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latin typeface="Arial" panose="020B0604020202020204" pitchFamily="34" charset="0"/>
                  <a:cs typeface="Arial" panose="020B0604020202020204" pitchFamily="34" charset="0"/>
                </a:rPr>
                <a:t>REDUÇÃO</a:t>
              </a:r>
              <a:r>
                <a:rPr lang="pt-BR" sz="1400" b="1" baseline="0">
                  <a:latin typeface="Arial" panose="020B0604020202020204" pitchFamily="34" charset="0"/>
                  <a:cs typeface="Arial" panose="020B0604020202020204" pitchFamily="34" charset="0"/>
                </a:rPr>
                <a:t> CLICK</a:t>
              </a:r>
              <a:endParaRPr lang="pt-BR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pic>
        <xdr:nvPicPr>
          <xdr:cNvPr id="12" name="Imagem 11"/>
          <xdr:cNvPicPr/>
        </xdr:nvPicPr>
        <xdr:blipFill rotWithShape="1">
          <a:blip xmlns:r="http://schemas.openxmlformats.org/officeDocument/2006/relationships" r:embed="rId4"/>
          <a:srcRect l="30868" t="30083" r="43701" b="53669"/>
          <a:stretch/>
        </xdr:blipFill>
        <xdr:spPr bwMode="auto">
          <a:xfrm>
            <a:off x="2638425" y="2162175"/>
            <a:ext cx="4562475" cy="17526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3</xdr:col>
      <xdr:colOff>171450</xdr:colOff>
      <xdr:row>0</xdr:row>
      <xdr:rowOff>104775</xdr:rowOff>
    </xdr:from>
    <xdr:to>
      <xdr:col>10</xdr:col>
      <xdr:colOff>209550</xdr:colOff>
      <xdr:row>0</xdr:row>
      <xdr:rowOff>1314451</xdr:rowOff>
    </xdr:to>
    <xdr:grpSp>
      <xdr:nvGrpSpPr>
        <xdr:cNvPr id="11" name="Agrupar 10"/>
        <xdr:cNvGrpSpPr/>
      </xdr:nvGrpSpPr>
      <xdr:grpSpPr>
        <a:xfrm>
          <a:off x="1752600" y="104775"/>
          <a:ext cx="6076950" cy="1209676"/>
          <a:chOff x="2038350" y="114300"/>
          <a:chExt cx="5153025" cy="1209676"/>
        </a:xfrm>
      </xdr:grpSpPr>
      <xdr:pic>
        <xdr:nvPicPr>
          <xdr:cNvPr id="13" name="Imagem 12"/>
          <xdr:cNvPicPr/>
        </xdr:nvPicPr>
        <xdr:blipFill rotWithShape="1">
          <a:blip xmlns:r="http://schemas.openxmlformats.org/officeDocument/2006/relationships" r:embed="rId5"/>
          <a:srcRect l="45239" t="28680" r="32697" b="30133"/>
          <a:stretch/>
        </xdr:blipFill>
        <xdr:spPr bwMode="auto">
          <a:xfrm>
            <a:off x="6115050" y="238126"/>
            <a:ext cx="1076325" cy="10858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Imagem 13"/>
          <xdr:cNvPicPr/>
        </xdr:nvPicPr>
        <xdr:blipFill rotWithShape="1">
          <a:blip xmlns:r="http://schemas.openxmlformats.org/officeDocument/2006/relationships" r:embed="rId6"/>
          <a:srcRect l="35952" t="25273" r="23764" b="35529"/>
          <a:stretch/>
        </xdr:blipFill>
        <xdr:spPr bwMode="auto">
          <a:xfrm>
            <a:off x="2038350" y="114300"/>
            <a:ext cx="2143125" cy="11715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12</xdr:col>
      <xdr:colOff>1181100</xdr:colOff>
      <xdr:row>2</xdr:row>
      <xdr:rowOff>1743074</xdr:rowOff>
    </xdr:to>
    <xdr:grpSp>
      <xdr:nvGrpSpPr>
        <xdr:cNvPr id="18" name="Agrupar 17"/>
        <xdr:cNvGrpSpPr/>
      </xdr:nvGrpSpPr>
      <xdr:grpSpPr>
        <a:xfrm>
          <a:off x="581025" y="1400175"/>
          <a:ext cx="9582150" cy="2514599"/>
          <a:chOff x="581025" y="1400175"/>
          <a:chExt cx="9086850" cy="2514599"/>
        </a:xfrm>
      </xdr:grpSpPr>
      <xdr:sp macro="" textlink="">
        <xdr:nvSpPr>
          <xdr:cNvPr id="3" name="Retângulo Arredondad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581025" y="1400175"/>
            <a:ext cx="1438974" cy="742950"/>
          </a:xfrm>
          <a:prstGeom prst="roundRect">
            <a:avLst/>
          </a:prstGeom>
          <a:solidFill>
            <a:srgbClr val="003C00"/>
          </a:solidFill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DUTO CLICK</a:t>
            </a:r>
          </a:p>
        </xdr:txBody>
      </xdr:sp>
      <xdr:sp macro="" textlink="">
        <xdr:nvSpPr>
          <xdr:cNvPr id="4" name="Retângulo Arredondad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>
            <a:spLocks noChangeAspect="1"/>
          </xdr:cNvSpPr>
        </xdr:nvSpPr>
        <xdr:spPr>
          <a:xfrm>
            <a:off x="4062624" y="1400175"/>
            <a:ext cx="1438974" cy="742950"/>
          </a:xfrm>
          <a:prstGeom prst="roundRect">
            <a:avLst/>
          </a:prstGeom>
          <a:solidFill>
            <a:srgbClr val="003C00"/>
          </a:solidFill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300" b="1"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1300" b="1" baseline="0">
                <a:latin typeface="Arial" panose="020B0604020202020204" pitchFamily="34" charset="0"/>
                <a:cs typeface="Arial" panose="020B0604020202020204" pitchFamily="34" charset="0"/>
              </a:rPr>
              <a:t> CLICK 90°</a:t>
            </a:r>
            <a:endParaRPr lang="pt-BR" sz="13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Retângulo Arredondad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7590727" y="1400175"/>
            <a:ext cx="1438974" cy="742950"/>
          </a:xfrm>
          <a:prstGeom prst="roundRect">
            <a:avLst/>
          </a:prstGeom>
          <a:solidFill>
            <a:schemeClr val="bg1"/>
          </a:solidFill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rgbClr val="003C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REDUÇÃO</a:t>
            </a:r>
            <a:r>
              <a:rPr lang="pt-BR" sz="1400" b="1" baseline="0">
                <a:solidFill>
                  <a:srgbClr val="003C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CLICK</a:t>
            </a:r>
            <a:endParaRPr lang="pt-BR" sz="1400" b="1">
              <a:solidFill>
                <a:srgbClr val="003C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9" name="Imagem 8"/>
          <xdr:cNvPicPr/>
        </xdr:nvPicPr>
        <xdr:blipFill rotWithShape="1">
          <a:blip xmlns:r="http://schemas.openxmlformats.org/officeDocument/2006/relationships" r:embed="rId4"/>
          <a:srcRect l="35153" t="18458" r="23300" b="36937"/>
          <a:stretch/>
        </xdr:blipFill>
        <xdr:spPr bwMode="auto">
          <a:xfrm>
            <a:off x="6838950" y="2171699"/>
            <a:ext cx="2828925" cy="17430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3</xdr:col>
      <xdr:colOff>476250</xdr:colOff>
      <xdr:row>0</xdr:row>
      <xdr:rowOff>114300</xdr:rowOff>
    </xdr:from>
    <xdr:to>
      <xdr:col>10</xdr:col>
      <xdr:colOff>762000</xdr:colOff>
      <xdr:row>0</xdr:row>
      <xdr:rowOff>1323976</xdr:rowOff>
    </xdr:to>
    <xdr:grpSp>
      <xdr:nvGrpSpPr>
        <xdr:cNvPr id="2" name="Agrupar 1"/>
        <xdr:cNvGrpSpPr/>
      </xdr:nvGrpSpPr>
      <xdr:grpSpPr>
        <a:xfrm>
          <a:off x="2000250" y="114300"/>
          <a:ext cx="6076950" cy="1209676"/>
          <a:chOff x="2038350" y="114300"/>
          <a:chExt cx="5153025" cy="1209676"/>
        </a:xfrm>
      </xdr:grpSpPr>
      <xdr:pic>
        <xdr:nvPicPr>
          <xdr:cNvPr id="15" name="Imagem 14"/>
          <xdr:cNvPicPr/>
        </xdr:nvPicPr>
        <xdr:blipFill rotWithShape="1">
          <a:blip xmlns:r="http://schemas.openxmlformats.org/officeDocument/2006/relationships" r:embed="rId5"/>
          <a:srcRect l="45239" t="28680" r="32697" b="30133"/>
          <a:stretch/>
        </xdr:blipFill>
        <xdr:spPr bwMode="auto">
          <a:xfrm>
            <a:off x="6115050" y="238126"/>
            <a:ext cx="1076325" cy="10858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6" name="Imagem 15"/>
          <xdr:cNvPicPr/>
        </xdr:nvPicPr>
        <xdr:blipFill rotWithShape="1">
          <a:blip xmlns:r="http://schemas.openxmlformats.org/officeDocument/2006/relationships" r:embed="rId6"/>
          <a:srcRect l="35952" t="25273" r="23764" b="35529"/>
          <a:stretch/>
        </xdr:blipFill>
        <xdr:spPr bwMode="auto">
          <a:xfrm>
            <a:off x="2038350" y="114300"/>
            <a:ext cx="2143125" cy="11715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ables/table1.xml><?xml version="1.0" encoding="utf-8"?>
<table xmlns="http://schemas.openxmlformats.org/spreadsheetml/2006/main" id="1" name="Tabela1" displayName="Tabela1" ref="A4:L100" totalsRowShown="0" headerRowDxfId="46" dataDxfId="44" headerRowBorderDxfId="45">
  <autoFilter ref="A4:L100"/>
  <tableColumns count="12">
    <tableColumn id="1" name="QTD (METRO)" dataDxfId="43"/>
    <tableColumn id="2" name="PRODUTOS" dataDxfId="42"/>
    <tableColumn id="3" name="PAINEL A - DIMENSÃO (mm) " dataDxfId="41"/>
    <tableColumn id="9" name="PAINEL B - DIMENSÃO (mm) " dataDxfId="40"/>
    <tableColumn id="11" name=" PAINEL (A) (unidade)" dataDxfId="39">
      <calculatedColumnFormula>ROUNDUP(Tabela1[[#This Row],[QTD (METRO)]]/1.2,0)*2</calculatedColumnFormula>
    </tableColumn>
    <tableColumn id="12" name="PAINEL (B) (unidade)" dataDxfId="38">
      <calculatedColumnFormula>ROUNDUP(Tabela1[[#This Row],[QTD (METRO)]]/1.2,0)*2</calculatedColumnFormula>
    </tableColumn>
    <tableColumn id="10" name="PERFIL PAINEL (A) (unidade )" dataDxfId="37">
      <calculatedColumnFormula>Tabela1[[#This Row],[ PAINEL (A) (unidade)]]*4</calculatedColumnFormula>
    </tableColumn>
    <tableColumn id="4" name="PERFIL PAINEL (B) (unidade)" dataDxfId="36">
      <calculatedColumnFormula>Tabela1[[#This Row],[PAINEL (B) (unidade)]]*4</calculatedColumnFormula>
    </tableColumn>
    <tableColumn id="5" name="CANTO TDC 25 (unidade)" dataDxfId="35">
      <calculatedColumnFormula>Tabela1[[#This Row],[ PAINEL (A) (unidade)]]*8</calculatedColumnFormula>
    </tableColumn>
    <tableColumn id="6" name="GRAMPO TDC (unidade)" dataDxfId="34">
      <calculatedColumnFormula>IFERROR(ROUNDUP((K5/350)*1000,0),"")</calculatedColumnFormula>
    </tableColumn>
    <tableColumn id="7" name="FITA DE VEDAÇÃO 10x4mm (m)" dataDxfId="33">
      <calculatedColumnFormula>IFERROR(((G5*C5)+(H5*D5))/2/1000,"")</calculatedColumnFormula>
    </tableColumn>
    <tableColumn id="8" name="PARAF. FRANCÊS + PORCA (conjunto)" dataDxfId="32">
      <calculatedColumnFormula>Tabela1[[#This Row],[CANTO TDC 25 (unidade)]]/2</calculatedColumn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5" name="Tabela156" displayName="Tabela156" ref="A4:M100" totalsRowShown="0" headerRowDxfId="31" dataDxfId="29" headerRowBorderDxfId="30">
  <autoFilter ref="A4:M100"/>
  <tableColumns count="13">
    <tableColumn id="1" name="QTD (unidade)" dataDxfId="28"/>
    <tableColumn id="2" name="PRODUTO" dataDxfId="27"/>
    <tableColumn id="3" name="DIMENSÕES A - LATERAL (mm)" dataDxfId="26"/>
    <tableColumn id="9" name="DIMENSÕES B - RAIO - INT/EXT (mm)" dataDxfId="25"/>
    <tableColumn id="11" name="LATERAL (A) (unidade)" dataDxfId="24">
      <calculatedColumnFormula>Tabela156[[#This Row],[QTD (unidade)]]*2</calculatedColumnFormula>
    </tableColumn>
    <tableColumn id="12" name="RAIO INTERNO (B) (unidade)" dataDxfId="23">
      <calculatedColumnFormula>Tabela156[[#This Row],[QTD (unidade)]]</calculatedColumnFormula>
    </tableColumn>
    <tableColumn id="13" name="RAIO EXTERNO (B) (unidade)" dataDxfId="22">
      <calculatedColumnFormula>Tabela156[[#This Row],[QTD (unidade)]]</calculatedColumnFormula>
    </tableColumn>
    <tableColumn id="4" name="PERFIL (A) - LATERAL (unidade)" dataDxfId="21">
      <calculatedColumnFormula>Tabela156[[#This Row],[LATERAL (A) (unidade)]]*2</calculatedColumnFormula>
    </tableColumn>
    <tableColumn id="10" name="PERFIL RAIO (B) - INT/EXT (unidade)" dataDxfId="20">
      <calculatedColumnFormula>Tabela156[[#This Row],[RAIO INTERNO (B) (unidade)]]*4</calculatedColumnFormula>
    </tableColumn>
    <tableColumn id="5" name="CANTO TDC 25 (unidade)" dataDxfId="19">
      <calculatedColumnFormula>IF(Tabela156[[#This Row],[DIMENSÕES A - LATERAL (mm)]]="","",A5*8)</calculatedColumnFormula>
    </tableColumn>
    <tableColumn id="6" name="GRAMPO TDC (unidade)" dataDxfId="18">
      <calculatedColumnFormula>IFERROR(ROUNDUP((L5/350)*1000,0),"")</calculatedColumnFormula>
    </tableColumn>
    <tableColumn id="7" name="FITA DE VEDAÇÃO 10x4mm (m)" dataDxfId="17">
      <calculatedColumnFormula>IFERROR(((H5*C5)+(I5*D5))/2/1000,"")</calculatedColumnFormula>
    </tableColumn>
    <tableColumn id="8" name="PARAF. FRANCÊS + PORCA (conjunto)" dataDxfId="16">
      <calculatedColumnFormula>IFERROR(J5/2,"")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4" name="Tabela15" displayName="Tabela15" ref="A4:M100" totalsRowShown="0" headerRowDxfId="15" dataDxfId="13" headerRowBorderDxfId="14">
  <autoFilter ref="A4:M100"/>
  <tableColumns count="13">
    <tableColumn id="1" name="QTD (unidade)" dataDxfId="12"/>
    <tableColumn id="2" name="PRODUTO" dataDxfId="11"/>
    <tableColumn id="3" name="DIMENSÕES TAMPA (C) (mm)" dataDxfId="10"/>
    <tableColumn id="9" name="DIMENSÃO LATERAL (A/B) (mm)" dataDxfId="9"/>
    <tableColumn id="10" name="TAMPA (unidade)" dataDxfId="8">
      <calculatedColumnFormula>Tabela15[[#This Row],[QTD (unidade)]]*2</calculatedColumnFormula>
    </tableColumn>
    <tableColumn id="11" name="LATERAL (unidade)" dataDxfId="7">
      <calculatedColumnFormula>Tabela15[[#This Row],[QTD (unidade)]]*2</calculatedColumnFormula>
    </tableColumn>
    <tableColumn id="4" name="PERFIL TAMPA (unidade)" dataDxfId="6">
      <calculatedColumnFormula>Tabela15[[#This Row],[TAMPA (unidade)]]*2</calculatedColumnFormula>
    </tableColumn>
    <tableColumn id="12" name="PERFIL LATERAL (A) (unidade)" dataDxfId="5">
      <calculatedColumnFormula>Tabela15[[#This Row],[LATERAL (unidade)]]</calculatedColumnFormula>
    </tableColumn>
    <tableColumn id="13" name="PERFIL LATERAL (B) (unidade)" dataDxfId="4">
      <calculatedColumnFormula>Tabela15[[#This Row],[LATERAL (unidade)]]</calculatedColumnFormula>
    </tableColumn>
    <tableColumn id="5" name="CANTO TDC 25 (unidade)" dataDxfId="3">
      <calculatedColumnFormula>IF(Tabela15[[#This Row],[DIMENSÕES TAMPA (C) (mm)]]="","",A5*8)</calculatedColumnFormula>
    </tableColumn>
    <tableColumn id="6" name="GRAMPO TDC (unidade)" dataDxfId="2">
      <calculatedColumnFormula>IFERROR(ROUNDUP((L5/0.35),0),"")</calculatedColumnFormula>
    </tableColumn>
    <tableColumn id="7" name="FITA DE VEDAÇÃO 10x4mm (m)" dataDxfId="1">
      <calculatedColumnFormula>IFERROR((VLOOKUP(Tabela15[[#This Row],[DIMENSÕES TAMPA (C) (mm)]], Base!$M$4:$N$14, 2, 0) * E5 +VLOOKUP(D5, Base!$P$4:$Q$14, 2, 0) * F5) / 2 / 1000,"")</calculatedColumnFormula>
    </tableColumn>
    <tableColumn id="8" name="PARAF. FRANCÊS + PORCA (conjunto)" dataDxfId="0">
      <calculatedColumnFormula>IFERROR(Tabela15[[#This Row],[CANTO TDC 25 (unidade)]]/2,"")</calculatedColumnFormula>
    </tableColumn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showGridLines="0" showRowColHeaders="0" tabSelected="1" showWhiteSpace="0" zoomScaleNormal="100" workbookViewId="0">
      <selection activeCell="R2" sqref="R2"/>
    </sheetView>
  </sheetViews>
  <sheetFormatPr defaultRowHeight="15" x14ac:dyDescent="0.25"/>
  <cols>
    <col min="1" max="1" width="10.5703125" customWidth="1"/>
    <col min="2" max="2" width="26.140625" hidden="1" customWidth="1"/>
    <col min="3" max="3" width="13" customWidth="1"/>
    <col min="4" max="4" width="12.85546875" customWidth="1"/>
    <col min="5" max="5" width="10.5703125" customWidth="1"/>
    <col min="6" max="6" width="10.7109375" customWidth="1"/>
    <col min="7" max="7" width="12.28515625" customWidth="1"/>
    <col min="8" max="8" width="12" customWidth="1"/>
    <col min="9" max="9" width="12.42578125" customWidth="1"/>
    <col min="10" max="10" width="13.5703125" customWidth="1"/>
    <col min="11" max="11" width="13.42578125" customWidth="1"/>
    <col min="12" max="12" width="13.5703125" customWidth="1"/>
  </cols>
  <sheetData>
    <row r="1" spans="1:12" ht="108.75" customHeight="1" thickBot="1" x14ac:dyDescent="0.3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10"/>
    </row>
    <row r="2" spans="1:12" ht="62.25" customHeight="1" thickBot="1" x14ac:dyDescent="0.3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ht="193.5" customHeight="1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4"/>
    </row>
    <row r="4" spans="1:12" ht="51" x14ac:dyDescent="0.25">
      <c r="A4" s="14" t="s">
        <v>5</v>
      </c>
      <c r="B4" s="15" t="s">
        <v>1</v>
      </c>
      <c r="C4" s="14" t="s">
        <v>19</v>
      </c>
      <c r="D4" s="14" t="s">
        <v>20</v>
      </c>
      <c r="E4" s="14" t="s">
        <v>28</v>
      </c>
      <c r="F4" s="14" t="s">
        <v>29</v>
      </c>
      <c r="G4" s="14" t="s">
        <v>37</v>
      </c>
      <c r="H4" s="14" t="s">
        <v>38</v>
      </c>
      <c r="I4" s="14" t="s">
        <v>30</v>
      </c>
      <c r="J4" s="14" t="s">
        <v>34</v>
      </c>
      <c r="K4" s="14" t="s">
        <v>23</v>
      </c>
      <c r="L4" s="16" t="s">
        <v>27</v>
      </c>
    </row>
    <row r="5" spans="1:12" ht="21" customHeight="1" x14ac:dyDescent="0.25">
      <c r="A5" s="17"/>
      <c r="B5" s="17"/>
      <c r="C5" s="17"/>
      <c r="D5" s="17"/>
      <c r="E5" s="19">
        <f>ROUNDUP(Tabela1[[#This Row],[QTD (METRO)]]/1.2,0)*2</f>
        <v>0</v>
      </c>
      <c r="F5" s="20">
        <f>ROUNDUP(Tabela1[[#This Row],[QTD (METRO)]]/1.2,0)*2</f>
        <v>0</v>
      </c>
      <c r="G5" s="21">
        <f>Tabela1[[#This Row],[ PAINEL (A) (unidade)]]*4</f>
        <v>0</v>
      </c>
      <c r="H5" s="20">
        <f>Tabela1[[#This Row],[PAINEL (B) (unidade)]]*4</f>
        <v>0</v>
      </c>
      <c r="I5" s="20">
        <f>Tabela1[[#This Row],[ PAINEL (A) (unidade)]]*8</f>
        <v>0</v>
      </c>
      <c r="J5" s="20">
        <f t="shared" ref="J5:J12" si="0">IFERROR(ROUNDUP((K5/350)*1000,0),"")</f>
        <v>0</v>
      </c>
      <c r="K5" s="22">
        <f t="shared" ref="K5:K12" si="1">IFERROR(((G5*C5)+(H5*D5))/2/1000,"")</f>
        <v>0</v>
      </c>
      <c r="L5" s="20">
        <f>Tabela1[[#This Row],[CANTO TDC 25 (unidade)]]/2</f>
        <v>0</v>
      </c>
    </row>
    <row r="6" spans="1:12" ht="21" customHeight="1" x14ac:dyDescent="0.25">
      <c r="A6" s="18"/>
      <c r="B6" s="17"/>
      <c r="C6" s="17"/>
      <c r="D6" s="17"/>
      <c r="E6" s="19">
        <f>ROUNDUP(Tabela1[[#This Row],[QTD (METRO)]]/1.2,0)*2</f>
        <v>0</v>
      </c>
      <c r="F6" s="20">
        <f>ROUNDUP(Tabela1[[#This Row],[QTD (METRO)]]/1.2,0)*2</f>
        <v>0</v>
      </c>
      <c r="G6" s="21">
        <f>Tabela1[[#This Row],[ PAINEL (A) (unidade)]]*4</f>
        <v>0</v>
      </c>
      <c r="H6" s="23">
        <f>Tabela1[[#This Row],[PAINEL (B) (unidade)]]*4</f>
        <v>0</v>
      </c>
      <c r="I6" s="23">
        <f>Tabela1[[#This Row],[ PAINEL (A) (unidade)]]*8</f>
        <v>0</v>
      </c>
      <c r="J6" s="23">
        <f t="shared" si="0"/>
        <v>0</v>
      </c>
      <c r="K6" s="23">
        <f t="shared" si="1"/>
        <v>0</v>
      </c>
      <c r="L6" s="23">
        <f>Tabela1[[#This Row],[CANTO TDC 25 (unidade)]]/2</f>
        <v>0</v>
      </c>
    </row>
    <row r="7" spans="1:12" ht="21" customHeight="1" x14ac:dyDescent="0.25">
      <c r="A7" s="18"/>
      <c r="B7" s="17"/>
      <c r="C7" s="17"/>
      <c r="D7" s="17"/>
      <c r="E7" s="19">
        <f>ROUNDUP(Tabela1[[#This Row],[QTD (METRO)]]/1.2,0)*2</f>
        <v>0</v>
      </c>
      <c r="F7" s="20">
        <f>ROUNDUP(Tabela1[[#This Row],[QTD (METRO)]]/1.2,0)*2</f>
        <v>0</v>
      </c>
      <c r="G7" s="21">
        <f>Tabela1[[#This Row],[ PAINEL (A) (unidade)]]*4</f>
        <v>0</v>
      </c>
      <c r="H7" s="23">
        <f>Tabela1[[#This Row],[PAINEL (B) (unidade)]]*4</f>
        <v>0</v>
      </c>
      <c r="I7" s="23">
        <f>Tabela1[[#This Row],[ PAINEL (A) (unidade)]]*8</f>
        <v>0</v>
      </c>
      <c r="J7" s="23">
        <f t="shared" si="0"/>
        <v>0</v>
      </c>
      <c r="K7" s="23">
        <f t="shared" si="1"/>
        <v>0</v>
      </c>
      <c r="L7" s="23">
        <f>Tabela1[[#This Row],[CANTO TDC 25 (unidade)]]/2</f>
        <v>0</v>
      </c>
    </row>
    <row r="8" spans="1:12" ht="21" customHeight="1" x14ac:dyDescent="0.25">
      <c r="A8" s="18"/>
      <c r="B8" s="17"/>
      <c r="C8" s="17"/>
      <c r="D8" s="17"/>
      <c r="E8" s="19">
        <f>ROUNDUP(Tabela1[[#This Row],[QTD (METRO)]]/1.2,0)*2</f>
        <v>0</v>
      </c>
      <c r="F8" s="20">
        <f>ROUNDUP(Tabela1[[#This Row],[QTD (METRO)]]/1.2,0)*2</f>
        <v>0</v>
      </c>
      <c r="G8" s="21">
        <f>Tabela1[[#This Row],[ PAINEL (A) (unidade)]]*4</f>
        <v>0</v>
      </c>
      <c r="H8" s="23">
        <f>Tabela1[[#This Row],[PAINEL (B) (unidade)]]*4</f>
        <v>0</v>
      </c>
      <c r="I8" s="23">
        <f>Tabela1[[#This Row],[ PAINEL (A) (unidade)]]*8</f>
        <v>0</v>
      </c>
      <c r="J8" s="23">
        <f t="shared" si="0"/>
        <v>0</v>
      </c>
      <c r="K8" s="23">
        <f t="shared" si="1"/>
        <v>0</v>
      </c>
      <c r="L8" s="23">
        <f>Tabela1[[#This Row],[CANTO TDC 25 (unidade)]]/2</f>
        <v>0</v>
      </c>
    </row>
    <row r="9" spans="1:12" ht="21" customHeight="1" x14ac:dyDescent="0.25">
      <c r="A9" s="18"/>
      <c r="B9" s="17"/>
      <c r="C9" s="17"/>
      <c r="D9" s="17"/>
      <c r="E9" s="19">
        <f>ROUNDUP(Tabela1[[#This Row],[QTD (METRO)]]/1.2,0)*2</f>
        <v>0</v>
      </c>
      <c r="F9" s="20">
        <f>ROUNDUP(Tabela1[[#This Row],[QTD (METRO)]]/1.2,0)*2</f>
        <v>0</v>
      </c>
      <c r="G9" s="21">
        <f>Tabela1[[#This Row],[ PAINEL (A) (unidade)]]*4</f>
        <v>0</v>
      </c>
      <c r="H9" s="23">
        <f>Tabela1[[#This Row],[PAINEL (B) (unidade)]]*4</f>
        <v>0</v>
      </c>
      <c r="I9" s="23">
        <f>Tabela1[[#This Row],[ PAINEL (A) (unidade)]]*8</f>
        <v>0</v>
      </c>
      <c r="J9" s="23">
        <f t="shared" si="0"/>
        <v>0</v>
      </c>
      <c r="K9" s="23">
        <f t="shared" si="1"/>
        <v>0</v>
      </c>
      <c r="L9" s="23">
        <f>Tabela1[[#This Row],[CANTO TDC 25 (unidade)]]/2</f>
        <v>0</v>
      </c>
    </row>
    <row r="10" spans="1:12" ht="21" customHeight="1" x14ac:dyDescent="0.25">
      <c r="A10" s="18"/>
      <c r="B10" s="17"/>
      <c r="C10" s="17"/>
      <c r="D10" s="17"/>
      <c r="E10" s="19">
        <f>ROUNDUP(Tabela1[[#This Row],[QTD (METRO)]]/1.2,0)*2</f>
        <v>0</v>
      </c>
      <c r="F10" s="20">
        <f>ROUNDUP(Tabela1[[#This Row],[QTD (METRO)]]/1.2,0)*2</f>
        <v>0</v>
      </c>
      <c r="G10" s="21">
        <f>Tabela1[[#This Row],[ PAINEL (A) (unidade)]]*4</f>
        <v>0</v>
      </c>
      <c r="H10" s="23">
        <f>Tabela1[[#This Row],[PAINEL (B) (unidade)]]*4</f>
        <v>0</v>
      </c>
      <c r="I10" s="23">
        <f>Tabela1[[#This Row],[ PAINEL (A) (unidade)]]*8</f>
        <v>0</v>
      </c>
      <c r="J10" s="23">
        <f t="shared" si="0"/>
        <v>0</v>
      </c>
      <c r="K10" s="23">
        <f t="shared" si="1"/>
        <v>0</v>
      </c>
      <c r="L10" s="23">
        <f>Tabela1[[#This Row],[CANTO TDC 25 (unidade)]]/2</f>
        <v>0</v>
      </c>
    </row>
    <row r="11" spans="1:12" ht="21" customHeight="1" x14ac:dyDescent="0.25">
      <c r="A11" s="18"/>
      <c r="B11" s="17"/>
      <c r="C11" s="17"/>
      <c r="D11" s="17"/>
      <c r="E11" s="19">
        <f>ROUNDUP(Tabela1[[#This Row],[QTD (METRO)]]/1.2,0)*2</f>
        <v>0</v>
      </c>
      <c r="F11" s="20">
        <f>ROUNDUP(Tabela1[[#This Row],[QTD (METRO)]]/1.2,0)*2</f>
        <v>0</v>
      </c>
      <c r="G11" s="21">
        <f>Tabela1[[#This Row],[ PAINEL (A) (unidade)]]*4</f>
        <v>0</v>
      </c>
      <c r="H11" s="23">
        <f>Tabela1[[#This Row],[PAINEL (B) (unidade)]]*4</f>
        <v>0</v>
      </c>
      <c r="I11" s="23">
        <f>Tabela1[[#This Row],[ PAINEL (A) (unidade)]]*8</f>
        <v>0</v>
      </c>
      <c r="J11" s="23">
        <f t="shared" si="0"/>
        <v>0</v>
      </c>
      <c r="K11" s="23">
        <f t="shared" si="1"/>
        <v>0</v>
      </c>
      <c r="L11" s="23">
        <f>Tabela1[[#This Row],[CANTO TDC 25 (unidade)]]/2</f>
        <v>0</v>
      </c>
    </row>
    <row r="12" spans="1:12" ht="21" customHeight="1" x14ac:dyDescent="0.25">
      <c r="A12" s="18"/>
      <c r="B12" s="17"/>
      <c r="C12" s="17"/>
      <c r="D12" s="17"/>
      <c r="E12" s="19">
        <f>ROUNDUP(Tabela1[[#This Row],[QTD (METRO)]]/1.2,0)*2</f>
        <v>0</v>
      </c>
      <c r="F12" s="20">
        <f>ROUNDUP(Tabela1[[#This Row],[QTD (METRO)]]/1.2,0)*2</f>
        <v>0</v>
      </c>
      <c r="G12" s="21">
        <f>Tabela1[[#This Row],[ PAINEL (A) (unidade)]]*4</f>
        <v>0</v>
      </c>
      <c r="H12" s="23">
        <f>Tabela1[[#This Row],[PAINEL (B) (unidade)]]*4</f>
        <v>0</v>
      </c>
      <c r="I12" s="23">
        <f>Tabela1[[#This Row],[ PAINEL (A) (unidade)]]*8</f>
        <v>0</v>
      </c>
      <c r="J12" s="23">
        <f t="shared" si="0"/>
        <v>0</v>
      </c>
      <c r="K12" s="23">
        <f t="shared" si="1"/>
        <v>0</v>
      </c>
      <c r="L12" s="23">
        <f>Tabela1[[#This Row],[CANTO TDC 25 (unidade)]]/2</f>
        <v>0</v>
      </c>
    </row>
    <row r="13" spans="1:12" ht="15.75" x14ac:dyDescent="0.25">
      <c r="A13" s="18"/>
      <c r="B13" s="17"/>
      <c r="C13" s="17"/>
      <c r="D13" s="17"/>
      <c r="E13" s="19">
        <f>ROUNDUP(Tabela1[[#This Row],[QTD (METRO)]]/1.2,0)*2</f>
        <v>0</v>
      </c>
      <c r="F13" s="20">
        <f>ROUNDUP(Tabela1[[#This Row],[QTD (METRO)]]/1.2,0)*2</f>
        <v>0</v>
      </c>
      <c r="G13" s="21">
        <f>Tabela1[[#This Row],[ PAINEL (A) (unidade)]]*4</f>
        <v>0</v>
      </c>
      <c r="H13" s="23">
        <f>Tabela1[[#This Row],[PAINEL (B) (unidade)]]*4</f>
        <v>0</v>
      </c>
      <c r="I13" s="23">
        <f>Tabela1[[#This Row],[ PAINEL (A) (unidade)]]*8</f>
        <v>0</v>
      </c>
      <c r="J13" s="23">
        <f t="shared" ref="J13:J76" si="2">IFERROR(ROUNDUP((K13/350)*1000,0),"")</f>
        <v>0</v>
      </c>
      <c r="K13" s="23">
        <f t="shared" ref="K13:K76" si="3">IFERROR(((G13*C13)+(H13*D13))/2/1000,"")</f>
        <v>0</v>
      </c>
      <c r="L13" s="23">
        <f>Tabela1[[#This Row],[CANTO TDC 25 (unidade)]]/2</f>
        <v>0</v>
      </c>
    </row>
    <row r="14" spans="1:12" ht="15.75" x14ac:dyDescent="0.25">
      <c r="A14" s="18"/>
      <c r="B14" s="17"/>
      <c r="C14" s="17"/>
      <c r="D14" s="17"/>
      <c r="E14" s="19">
        <f>ROUNDUP(Tabela1[[#This Row],[QTD (METRO)]]/1.2,0)*2</f>
        <v>0</v>
      </c>
      <c r="F14" s="20">
        <f>ROUNDUP(Tabela1[[#This Row],[QTD (METRO)]]/1.2,0)*2</f>
        <v>0</v>
      </c>
      <c r="G14" s="21">
        <f>Tabela1[[#This Row],[ PAINEL (A) (unidade)]]*4</f>
        <v>0</v>
      </c>
      <c r="H14" s="23">
        <f>Tabela1[[#This Row],[PAINEL (B) (unidade)]]*4</f>
        <v>0</v>
      </c>
      <c r="I14" s="23">
        <f>Tabela1[[#This Row],[ PAINEL (A) (unidade)]]*8</f>
        <v>0</v>
      </c>
      <c r="J14" s="23">
        <f t="shared" si="2"/>
        <v>0</v>
      </c>
      <c r="K14" s="23">
        <f t="shared" si="3"/>
        <v>0</v>
      </c>
      <c r="L14" s="23">
        <f>Tabela1[[#This Row],[CANTO TDC 25 (unidade)]]/2</f>
        <v>0</v>
      </c>
    </row>
    <row r="15" spans="1:12" ht="15.75" x14ac:dyDescent="0.25">
      <c r="A15" s="18"/>
      <c r="B15" s="17"/>
      <c r="C15" s="17"/>
      <c r="D15" s="17"/>
      <c r="E15" s="19">
        <f>ROUNDUP(Tabela1[[#This Row],[QTD (METRO)]]/1.2,0)*2</f>
        <v>0</v>
      </c>
      <c r="F15" s="20">
        <f>ROUNDUP(Tabela1[[#This Row],[QTD (METRO)]]/1.2,0)*2</f>
        <v>0</v>
      </c>
      <c r="G15" s="21">
        <f>Tabela1[[#This Row],[ PAINEL (A) (unidade)]]*4</f>
        <v>0</v>
      </c>
      <c r="H15" s="23">
        <f>Tabela1[[#This Row],[PAINEL (B) (unidade)]]*4</f>
        <v>0</v>
      </c>
      <c r="I15" s="23">
        <f>Tabela1[[#This Row],[ PAINEL (A) (unidade)]]*8</f>
        <v>0</v>
      </c>
      <c r="J15" s="23">
        <f t="shared" si="2"/>
        <v>0</v>
      </c>
      <c r="K15" s="23">
        <f t="shared" si="3"/>
        <v>0</v>
      </c>
      <c r="L15" s="23">
        <f>Tabela1[[#This Row],[CANTO TDC 25 (unidade)]]/2</f>
        <v>0</v>
      </c>
    </row>
    <row r="16" spans="1:12" ht="15.75" x14ac:dyDescent="0.25">
      <c r="A16" s="18"/>
      <c r="B16" s="17"/>
      <c r="C16" s="17"/>
      <c r="D16" s="17"/>
      <c r="E16" s="19">
        <f>ROUNDUP(Tabela1[[#This Row],[QTD (METRO)]]/1.2,0)*2</f>
        <v>0</v>
      </c>
      <c r="F16" s="20">
        <f>ROUNDUP(Tabela1[[#This Row],[QTD (METRO)]]/1.2,0)*2</f>
        <v>0</v>
      </c>
      <c r="G16" s="21">
        <f>Tabela1[[#This Row],[ PAINEL (A) (unidade)]]*4</f>
        <v>0</v>
      </c>
      <c r="H16" s="23">
        <f>Tabela1[[#This Row],[PAINEL (B) (unidade)]]*4</f>
        <v>0</v>
      </c>
      <c r="I16" s="23">
        <f>Tabela1[[#This Row],[ PAINEL (A) (unidade)]]*8</f>
        <v>0</v>
      </c>
      <c r="J16" s="23">
        <f t="shared" si="2"/>
        <v>0</v>
      </c>
      <c r="K16" s="23">
        <f t="shared" si="3"/>
        <v>0</v>
      </c>
      <c r="L16" s="23">
        <f>Tabela1[[#This Row],[CANTO TDC 25 (unidade)]]/2</f>
        <v>0</v>
      </c>
    </row>
    <row r="17" spans="1:12" ht="15.75" x14ac:dyDescent="0.25">
      <c r="A17" s="18"/>
      <c r="B17" s="17"/>
      <c r="C17" s="17"/>
      <c r="D17" s="17"/>
      <c r="E17" s="19">
        <f>ROUNDUP(Tabela1[[#This Row],[QTD (METRO)]]/1.2,0)*2</f>
        <v>0</v>
      </c>
      <c r="F17" s="20">
        <f>ROUNDUP(Tabela1[[#This Row],[QTD (METRO)]]/1.2,0)*2</f>
        <v>0</v>
      </c>
      <c r="G17" s="21">
        <f>Tabela1[[#This Row],[ PAINEL (A) (unidade)]]*4</f>
        <v>0</v>
      </c>
      <c r="H17" s="23">
        <f>Tabela1[[#This Row],[PAINEL (B) (unidade)]]*4</f>
        <v>0</v>
      </c>
      <c r="I17" s="23">
        <f>Tabela1[[#This Row],[ PAINEL (A) (unidade)]]*8</f>
        <v>0</v>
      </c>
      <c r="J17" s="23">
        <f t="shared" si="2"/>
        <v>0</v>
      </c>
      <c r="K17" s="23">
        <f t="shared" si="3"/>
        <v>0</v>
      </c>
      <c r="L17" s="23">
        <f>Tabela1[[#This Row],[CANTO TDC 25 (unidade)]]/2</f>
        <v>0</v>
      </c>
    </row>
    <row r="18" spans="1:12" ht="15.75" x14ac:dyDescent="0.25">
      <c r="A18" s="18"/>
      <c r="B18" s="17"/>
      <c r="C18" s="17"/>
      <c r="D18" s="17"/>
      <c r="E18" s="19">
        <f>ROUNDUP(Tabela1[[#This Row],[QTD (METRO)]]/1.2,0)*2</f>
        <v>0</v>
      </c>
      <c r="F18" s="20">
        <f>ROUNDUP(Tabela1[[#This Row],[QTD (METRO)]]/1.2,0)*2</f>
        <v>0</v>
      </c>
      <c r="G18" s="21">
        <f>Tabela1[[#This Row],[ PAINEL (A) (unidade)]]*4</f>
        <v>0</v>
      </c>
      <c r="H18" s="23">
        <f>Tabela1[[#This Row],[PAINEL (B) (unidade)]]*4</f>
        <v>0</v>
      </c>
      <c r="I18" s="23">
        <f>Tabela1[[#This Row],[ PAINEL (A) (unidade)]]*8</f>
        <v>0</v>
      </c>
      <c r="J18" s="23">
        <f t="shared" si="2"/>
        <v>0</v>
      </c>
      <c r="K18" s="23">
        <f t="shared" si="3"/>
        <v>0</v>
      </c>
      <c r="L18" s="23">
        <f>Tabela1[[#This Row],[CANTO TDC 25 (unidade)]]/2</f>
        <v>0</v>
      </c>
    </row>
    <row r="19" spans="1:12" ht="15.75" x14ac:dyDescent="0.25">
      <c r="A19" s="18"/>
      <c r="B19" s="17"/>
      <c r="C19" s="17"/>
      <c r="D19" s="17"/>
      <c r="E19" s="19">
        <f>ROUNDUP(Tabela1[[#This Row],[QTD (METRO)]]/1.2,0)*2</f>
        <v>0</v>
      </c>
      <c r="F19" s="20">
        <f>ROUNDUP(Tabela1[[#This Row],[QTD (METRO)]]/1.2,0)*2</f>
        <v>0</v>
      </c>
      <c r="G19" s="21">
        <f>Tabela1[[#This Row],[ PAINEL (A) (unidade)]]*4</f>
        <v>0</v>
      </c>
      <c r="H19" s="23">
        <f>Tabela1[[#This Row],[PAINEL (B) (unidade)]]*4</f>
        <v>0</v>
      </c>
      <c r="I19" s="23">
        <f>Tabela1[[#This Row],[ PAINEL (A) (unidade)]]*8</f>
        <v>0</v>
      </c>
      <c r="J19" s="23">
        <f t="shared" si="2"/>
        <v>0</v>
      </c>
      <c r="K19" s="23">
        <f t="shared" si="3"/>
        <v>0</v>
      </c>
      <c r="L19" s="23">
        <f>Tabela1[[#This Row],[CANTO TDC 25 (unidade)]]/2</f>
        <v>0</v>
      </c>
    </row>
    <row r="20" spans="1:12" ht="15.75" x14ac:dyDescent="0.25">
      <c r="A20" s="18"/>
      <c r="B20" s="17"/>
      <c r="C20" s="17"/>
      <c r="D20" s="17"/>
      <c r="E20" s="19">
        <f>ROUNDUP(Tabela1[[#This Row],[QTD (METRO)]]/1.2,0)*2</f>
        <v>0</v>
      </c>
      <c r="F20" s="20">
        <f>ROUNDUP(Tabela1[[#This Row],[QTD (METRO)]]/1.2,0)*2</f>
        <v>0</v>
      </c>
      <c r="G20" s="21">
        <f>Tabela1[[#This Row],[ PAINEL (A) (unidade)]]*4</f>
        <v>0</v>
      </c>
      <c r="H20" s="23">
        <f>Tabela1[[#This Row],[PAINEL (B) (unidade)]]*4</f>
        <v>0</v>
      </c>
      <c r="I20" s="23">
        <f>Tabela1[[#This Row],[ PAINEL (A) (unidade)]]*8</f>
        <v>0</v>
      </c>
      <c r="J20" s="23">
        <f t="shared" si="2"/>
        <v>0</v>
      </c>
      <c r="K20" s="23">
        <f t="shared" si="3"/>
        <v>0</v>
      </c>
      <c r="L20" s="23">
        <f>Tabela1[[#This Row],[CANTO TDC 25 (unidade)]]/2</f>
        <v>0</v>
      </c>
    </row>
    <row r="21" spans="1:12" ht="15.75" x14ac:dyDescent="0.25">
      <c r="A21" s="18"/>
      <c r="B21" s="17"/>
      <c r="C21" s="17"/>
      <c r="D21" s="17"/>
      <c r="E21" s="19">
        <f>ROUNDUP(Tabela1[[#This Row],[QTD (METRO)]]/1.2,0)*2</f>
        <v>0</v>
      </c>
      <c r="F21" s="20">
        <f>ROUNDUP(Tabela1[[#This Row],[QTD (METRO)]]/1.2,0)*2</f>
        <v>0</v>
      </c>
      <c r="G21" s="21">
        <f>Tabela1[[#This Row],[ PAINEL (A) (unidade)]]*4</f>
        <v>0</v>
      </c>
      <c r="H21" s="23">
        <f>Tabela1[[#This Row],[PAINEL (B) (unidade)]]*4</f>
        <v>0</v>
      </c>
      <c r="I21" s="23">
        <f>Tabela1[[#This Row],[ PAINEL (A) (unidade)]]*8</f>
        <v>0</v>
      </c>
      <c r="J21" s="23">
        <f t="shared" si="2"/>
        <v>0</v>
      </c>
      <c r="K21" s="23">
        <f t="shared" si="3"/>
        <v>0</v>
      </c>
      <c r="L21" s="23">
        <f>Tabela1[[#This Row],[CANTO TDC 25 (unidade)]]/2</f>
        <v>0</v>
      </c>
    </row>
    <row r="22" spans="1:12" ht="15.75" x14ac:dyDescent="0.25">
      <c r="A22" s="18"/>
      <c r="B22" s="17"/>
      <c r="C22" s="17"/>
      <c r="D22" s="17"/>
      <c r="E22" s="19">
        <f>ROUNDUP(Tabela1[[#This Row],[QTD (METRO)]]/1.2,0)*2</f>
        <v>0</v>
      </c>
      <c r="F22" s="20">
        <f>ROUNDUP(Tabela1[[#This Row],[QTD (METRO)]]/1.2,0)*2</f>
        <v>0</v>
      </c>
      <c r="G22" s="21">
        <f>Tabela1[[#This Row],[ PAINEL (A) (unidade)]]*4</f>
        <v>0</v>
      </c>
      <c r="H22" s="23">
        <f>Tabela1[[#This Row],[PAINEL (B) (unidade)]]*4</f>
        <v>0</v>
      </c>
      <c r="I22" s="23">
        <f>Tabela1[[#This Row],[ PAINEL (A) (unidade)]]*8</f>
        <v>0</v>
      </c>
      <c r="J22" s="23">
        <f t="shared" si="2"/>
        <v>0</v>
      </c>
      <c r="K22" s="23">
        <f t="shared" si="3"/>
        <v>0</v>
      </c>
      <c r="L22" s="23">
        <f>Tabela1[[#This Row],[CANTO TDC 25 (unidade)]]/2</f>
        <v>0</v>
      </c>
    </row>
    <row r="23" spans="1:12" ht="15.75" x14ac:dyDescent="0.25">
      <c r="A23" s="18"/>
      <c r="B23" s="17"/>
      <c r="C23" s="17"/>
      <c r="D23" s="17"/>
      <c r="E23" s="19">
        <f>ROUNDUP(Tabela1[[#This Row],[QTD (METRO)]]/1.2,0)*2</f>
        <v>0</v>
      </c>
      <c r="F23" s="20">
        <f>ROUNDUP(Tabela1[[#This Row],[QTD (METRO)]]/1.2,0)*2</f>
        <v>0</v>
      </c>
      <c r="G23" s="21">
        <f>Tabela1[[#This Row],[ PAINEL (A) (unidade)]]*4</f>
        <v>0</v>
      </c>
      <c r="H23" s="23">
        <f>Tabela1[[#This Row],[PAINEL (B) (unidade)]]*4</f>
        <v>0</v>
      </c>
      <c r="I23" s="23">
        <f>Tabela1[[#This Row],[ PAINEL (A) (unidade)]]*8</f>
        <v>0</v>
      </c>
      <c r="J23" s="23">
        <f t="shared" si="2"/>
        <v>0</v>
      </c>
      <c r="K23" s="23">
        <f t="shared" si="3"/>
        <v>0</v>
      </c>
      <c r="L23" s="23">
        <f>Tabela1[[#This Row],[CANTO TDC 25 (unidade)]]/2</f>
        <v>0</v>
      </c>
    </row>
    <row r="24" spans="1:12" ht="15.75" x14ac:dyDescent="0.25">
      <c r="A24" s="18"/>
      <c r="B24" s="17"/>
      <c r="C24" s="17"/>
      <c r="D24" s="17"/>
      <c r="E24" s="19">
        <f>ROUNDUP(Tabela1[[#This Row],[QTD (METRO)]]/1.2,0)*2</f>
        <v>0</v>
      </c>
      <c r="F24" s="20">
        <f>ROUNDUP(Tabela1[[#This Row],[QTD (METRO)]]/1.2,0)*2</f>
        <v>0</v>
      </c>
      <c r="G24" s="21">
        <f>Tabela1[[#This Row],[ PAINEL (A) (unidade)]]*4</f>
        <v>0</v>
      </c>
      <c r="H24" s="23">
        <f>Tabela1[[#This Row],[PAINEL (B) (unidade)]]*4</f>
        <v>0</v>
      </c>
      <c r="I24" s="23">
        <f>Tabela1[[#This Row],[ PAINEL (A) (unidade)]]*8</f>
        <v>0</v>
      </c>
      <c r="J24" s="23">
        <f t="shared" si="2"/>
        <v>0</v>
      </c>
      <c r="K24" s="23">
        <f t="shared" si="3"/>
        <v>0</v>
      </c>
      <c r="L24" s="23">
        <f>Tabela1[[#This Row],[CANTO TDC 25 (unidade)]]/2</f>
        <v>0</v>
      </c>
    </row>
    <row r="25" spans="1:12" ht="15.75" x14ac:dyDescent="0.25">
      <c r="A25" s="18"/>
      <c r="B25" s="17"/>
      <c r="C25" s="17"/>
      <c r="D25" s="17"/>
      <c r="E25" s="19">
        <f>ROUNDUP(Tabela1[[#This Row],[QTD (METRO)]]/1.2,0)*2</f>
        <v>0</v>
      </c>
      <c r="F25" s="20">
        <f>ROUNDUP(Tabela1[[#This Row],[QTD (METRO)]]/1.2,0)*2</f>
        <v>0</v>
      </c>
      <c r="G25" s="21">
        <f>Tabela1[[#This Row],[ PAINEL (A) (unidade)]]*4</f>
        <v>0</v>
      </c>
      <c r="H25" s="23">
        <f>Tabela1[[#This Row],[PAINEL (B) (unidade)]]*4</f>
        <v>0</v>
      </c>
      <c r="I25" s="23">
        <f>Tabela1[[#This Row],[ PAINEL (A) (unidade)]]*8</f>
        <v>0</v>
      </c>
      <c r="J25" s="23">
        <f t="shared" si="2"/>
        <v>0</v>
      </c>
      <c r="K25" s="23">
        <f t="shared" si="3"/>
        <v>0</v>
      </c>
      <c r="L25" s="23">
        <f>Tabela1[[#This Row],[CANTO TDC 25 (unidade)]]/2</f>
        <v>0</v>
      </c>
    </row>
    <row r="26" spans="1:12" ht="15.75" x14ac:dyDescent="0.25">
      <c r="A26" s="18"/>
      <c r="B26" s="17"/>
      <c r="C26" s="17"/>
      <c r="D26" s="17"/>
      <c r="E26" s="19">
        <f>ROUNDUP(Tabela1[[#This Row],[QTD (METRO)]]/1.2,0)*2</f>
        <v>0</v>
      </c>
      <c r="F26" s="20">
        <f>ROUNDUP(Tabela1[[#This Row],[QTD (METRO)]]/1.2,0)*2</f>
        <v>0</v>
      </c>
      <c r="G26" s="21">
        <f>Tabela1[[#This Row],[ PAINEL (A) (unidade)]]*4</f>
        <v>0</v>
      </c>
      <c r="H26" s="23">
        <f>Tabela1[[#This Row],[PAINEL (B) (unidade)]]*4</f>
        <v>0</v>
      </c>
      <c r="I26" s="23">
        <f>Tabela1[[#This Row],[ PAINEL (A) (unidade)]]*8</f>
        <v>0</v>
      </c>
      <c r="J26" s="23">
        <f t="shared" si="2"/>
        <v>0</v>
      </c>
      <c r="K26" s="23">
        <f t="shared" si="3"/>
        <v>0</v>
      </c>
      <c r="L26" s="23">
        <f>Tabela1[[#This Row],[CANTO TDC 25 (unidade)]]/2</f>
        <v>0</v>
      </c>
    </row>
    <row r="27" spans="1:12" ht="15.75" x14ac:dyDescent="0.25">
      <c r="A27" s="18"/>
      <c r="B27" s="17"/>
      <c r="C27" s="17"/>
      <c r="D27" s="17"/>
      <c r="E27" s="19">
        <f>ROUNDUP(Tabela1[[#This Row],[QTD (METRO)]]/1.2,0)*2</f>
        <v>0</v>
      </c>
      <c r="F27" s="20">
        <f>ROUNDUP(Tabela1[[#This Row],[QTD (METRO)]]/1.2,0)*2</f>
        <v>0</v>
      </c>
      <c r="G27" s="21">
        <f>Tabela1[[#This Row],[ PAINEL (A) (unidade)]]*4</f>
        <v>0</v>
      </c>
      <c r="H27" s="23">
        <f>Tabela1[[#This Row],[PAINEL (B) (unidade)]]*4</f>
        <v>0</v>
      </c>
      <c r="I27" s="23">
        <f>Tabela1[[#This Row],[ PAINEL (A) (unidade)]]*8</f>
        <v>0</v>
      </c>
      <c r="J27" s="23">
        <f t="shared" si="2"/>
        <v>0</v>
      </c>
      <c r="K27" s="23">
        <f t="shared" si="3"/>
        <v>0</v>
      </c>
      <c r="L27" s="23">
        <f>Tabela1[[#This Row],[CANTO TDC 25 (unidade)]]/2</f>
        <v>0</v>
      </c>
    </row>
    <row r="28" spans="1:12" ht="15.75" x14ac:dyDescent="0.25">
      <c r="A28" s="18"/>
      <c r="B28" s="17"/>
      <c r="C28" s="17"/>
      <c r="D28" s="17"/>
      <c r="E28" s="19">
        <f>ROUNDUP(Tabela1[[#This Row],[QTD (METRO)]]/1.2,0)*2</f>
        <v>0</v>
      </c>
      <c r="F28" s="20">
        <f>ROUNDUP(Tabela1[[#This Row],[QTD (METRO)]]/1.2,0)*2</f>
        <v>0</v>
      </c>
      <c r="G28" s="21">
        <f>Tabela1[[#This Row],[ PAINEL (A) (unidade)]]*4</f>
        <v>0</v>
      </c>
      <c r="H28" s="23">
        <f>Tabela1[[#This Row],[PAINEL (B) (unidade)]]*4</f>
        <v>0</v>
      </c>
      <c r="I28" s="23">
        <f>Tabela1[[#This Row],[ PAINEL (A) (unidade)]]*8</f>
        <v>0</v>
      </c>
      <c r="J28" s="23">
        <f t="shared" si="2"/>
        <v>0</v>
      </c>
      <c r="K28" s="23">
        <f t="shared" si="3"/>
        <v>0</v>
      </c>
      <c r="L28" s="23">
        <f>Tabela1[[#This Row],[CANTO TDC 25 (unidade)]]/2</f>
        <v>0</v>
      </c>
    </row>
    <row r="29" spans="1:12" ht="15.75" x14ac:dyDescent="0.25">
      <c r="A29" s="18"/>
      <c r="B29" s="17"/>
      <c r="C29" s="17"/>
      <c r="D29" s="17"/>
      <c r="E29" s="19">
        <f>ROUNDUP(Tabela1[[#This Row],[QTD (METRO)]]/1.2,0)*2</f>
        <v>0</v>
      </c>
      <c r="F29" s="20">
        <f>ROUNDUP(Tabela1[[#This Row],[QTD (METRO)]]/1.2,0)*2</f>
        <v>0</v>
      </c>
      <c r="G29" s="21">
        <f>Tabela1[[#This Row],[ PAINEL (A) (unidade)]]*4</f>
        <v>0</v>
      </c>
      <c r="H29" s="23">
        <f>Tabela1[[#This Row],[PAINEL (B) (unidade)]]*4</f>
        <v>0</v>
      </c>
      <c r="I29" s="23">
        <f>Tabela1[[#This Row],[ PAINEL (A) (unidade)]]*8</f>
        <v>0</v>
      </c>
      <c r="J29" s="23">
        <f t="shared" si="2"/>
        <v>0</v>
      </c>
      <c r="K29" s="23">
        <f t="shared" si="3"/>
        <v>0</v>
      </c>
      <c r="L29" s="23">
        <f>Tabela1[[#This Row],[CANTO TDC 25 (unidade)]]/2</f>
        <v>0</v>
      </c>
    </row>
    <row r="30" spans="1:12" ht="15.75" x14ac:dyDescent="0.25">
      <c r="A30" s="18"/>
      <c r="B30" s="17"/>
      <c r="C30" s="17"/>
      <c r="D30" s="17"/>
      <c r="E30" s="19">
        <f>ROUNDUP(Tabela1[[#This Row],[QTD (METRO)]]/1.2,0)*2</f>
        <v>0</v>
      </c>
      <c r="F30" s="20">
        <f>ROUNDUP(Tabela1[[#This Row],[QTD (METRO)]]/1.2,0)*2</f>
        <v>0</v>
      </c>
      <c r="G30" s="21">
        <f>Tabela1[[#This Row],[ PAINEL (A) (unidade)]]*4</f>
        <v>0</v>
      </c>
      <c r="H30" s="23">
        <f>Tabela1[[#This Row],[PAINEL (B) (unidade)]]*4</f>
        <v>0</v>
      </c>
      <c r="I30" s="23">
        <f>Tabela1[[#This Row],[ PAINEL (A) (unidade)]]*8</f>
        <v>0</v>
      </c>
      <c r="J30" s="23">
        <f t="shared" si="2"/>
        <v>0</v>
      </c>
      <c r="K30" s="23">
        <f t="shared" si="3"/>
        <v>0</v>
      </c>
      <c r="L30" s="23">
        <f>Tabela1[[#This Row],[CANTO TDC 25 (unidade)]]/2</f>
        <v>0</v>
      </c>
    </row>
    <row r="31" spans="1:12" ht="15.75" x14ac:dyDescent="0.25">
      <c r="A31" s="18"/>
      <c r="B31" s="17"/>
      <c r="C31" s="17"/>
      <c r="D31" s="17"/>
      <c r="E31" s="19">
        <f>ROUNDUP(Tabela1[[#This Row],[QTD (METRO)]]/1.2,0)*2</f>
        <v>0</v>
      </c>
      <c r="F31" s="20">
        <f>ROUNDUP(Tabela1[[#This Row],[QTD (METRO)]]/1.2,0)*2</f>
        <v>0</v>
      </c>
      <c r="G31" s="21">
        <f>Tabela1[[#This Row],[ PAINEL (A) (unidade)]]*4</f>
        <v>0</v>
      </c>
      <c r="H31" s="23">
        <f>Tabela1[[#This Row],[PAINEL (B) (unidade)]]*4</f>
        <v>0</v>
      </c>
      <c r="I31" s="23">
        <f>Tabela1[[#This Row],[ PAINEL (A) (unidade)]]*8</f>
        <v>0</v>
      </c>
      <c r="J31" s="23">
        <f t="shared" si="2"/>
        <v>0</v>
      </c>
      <c r="K31" s="23">
        <f t="shared" si="3"/>
        <v>0</v>
      </c>
      <c r="L31" s="23">
        <f>Tabela1[[#This Row],[CANTO TDC 25 (unidade)]]/2</f>
        <v>0</v>
      </c>
    </row>
    <row r="32" spans="1:12" ht="15.75" x14ac:dyDescent="0.25">
      <c r="A32" s="18"/>
      <c r="B32" s="17"/>
      <c r="C32" s="17"/>
      <c r="D32" s="17"/>
      <c r="E32" s="19">
        <f>ROUNDUP(Tabela1[[#This Row],[QTD (METRO)]]/1.2,0)*2</f>
        <v>0</v>
      </c>
      <c r="F32" s="20">
        <f>ROUNDUP(Tabela1[[#This Row],[QTD (METRO)]]/1.2,0)*2</f>
        <v>0</v>
      </c>
      <c r="G32" s="21">
        <f>Tabela1[[#This Row],[ PAINEL (A) (unidade)]]*4</f>
        <v>0</v>
      </c>
      <c r="H32" s="23">
        <f>Tabela1[[#This Row],[PAINEL (B) (unidade)]]*4</f>
        <v>0</v>
      </c>
      <c r="I32" s="23">
        <f>Tabela1[[#This Row],[ PAINEL (A) (unidade)]]*8</f>
        <v>0</v>
      </c>
      <c r="J32" s="23">
        <f t="shared" si="2"/>
        <v>0</v>
      </c>
      <c r="K32" s="23">
        <f t="shared" si="3"/>
        <v>0</v>
      </c>
      <c r="L32" s="23">
        <f>Tabela1[[#This Row],[CANTO TDC 25 (unidade)]]/2</f>
        <v>0</v>
      </c>
    </row>
    <row r="33" spans="1:12" ht="15.75" x14ac:dyDescent="0.25">
      <c r="A33" s="18"/>
      <c r="B33" s="17"/>
      <c r="C33" s="17"/>
      <c r="D33" s="17"/>
      <c r="E33" s="19">
        <f>ROUNDUP(Tabela1[[#This Row],[QTD (METRO)]]/1.2,0)*2</f>
        <v>0</v>
      </c>
      <c r="F33" s="20">
        <f>ROUNDUP(Tabela1[[#This Row],[QTD (METRO)]]/1.2,0)*2</f>
        <v>0</v>
      </c>
      <c r="G33" s="21">
        <f>Tabela1[[#This Row],[ PAINEL (A) (unidade)]]*4</f>
        <v>0</v>
      </c>
      <c r="H33" s="23">
        <f>Tabela1[[#This Row],[PAINEL (B) (unidade)]]*4</f>
        <v>0</v>
      </c>
      <c r="I33" s="23">
        <f>Tabela1[[#This Row],[ PAINEL (A) (unidade)]]*8</f>
        <v>0</v>
      </c>
      <c r="J33" s="23">
        <f t="shared" si="2"/>
        <v>0</v>
      </c>
      <c r="K33" s="23">
        <f t="shared" si="3"/>
        <v>0</v>
      </c>
      <c r="L33" s="23">
        <f>Tabela1[[#This Row],[CANTO TDC 25 (unidade)]]/2</f>
        <v>0</v>
      </c>
    </row>
    <row r="34" spans="1:12" ht="15.75" x14ac:dyDescent="0.25">
      <c r="A34" s="18"/>
      <c r="B34" s="17"/>
      <c r="C34" s="17"/>
      <c r="D34" s="17"/>
      <c r="E34" s="19">
        <f>ROUNDUP(Tabela1[[#This Row],[QTD (METRO)]]/1.2,0)*2</f>
        <v>0</v>
      </c>
      <c r="F34" s="20">
        <f>ROUNDUP(Tabela1[[#This Row],[QTD (METRO)]]/1.2,0)*2</f>
        <v>0</v>
      </c>
      <c r="G34" s="21">
        <f>Tabela1[[#This Row],[ PAINEL (A) (unidade)]]*4</f>
        <v>0</v>
      </c>
      <c r="H34" s="23">
        <f>Tabela1[[#This Row],[PAINEL (B) (unidade)]]*4</f>
        <v>0</v>
      </c>
      <c r="I34" s="23">
        <f>Tabela1[[#This Row],[ PAINEL (A) (unidade)]]*8</f>
        <v>0</v>
      </c>
      <c r="J34" s="23">
        <f t="shared" si="2"/>
        <v>0</v>
      </c>
      <c r="K34" s="23">
        <f t="shared" si="3"/>
        <v>0</v>
      </c>
      <c r="L34" s="23">
        <f>Tabela1[[#This Row],[CANTO TDC 25 (unidade)]]/2</f>
        <v>0</v>
      </c>
    </row>
    <row r="35" spans="1:12" ht="15.75" x14ac:dyDescent="0.25">
      <c r="A35" s="18"/>
      <c r="B35" s="17"/>
      <c r="C35" s="17"/>
      <c r="D35" s="17"/>
      <c r="E35" s="19">
        <f>ROUNDUP(Tabela1[[#This Row],[QTD (METRO)]]/1.2,0)*2</f>
        <v>0</v>
      </c>
      <c r="F35" s="20">
        <f>ROUNDUP(Tabela1[[#This Row],[QTD (METRO)]]/1.2,0)*2</f>
        <v>0</v>
      </c>
      <c r="G35" s="21">
        <f>Tabela1[[#This Row],[ PAINEL (A) (unidade)]]*4</f>
        <v>0</v>
      </c>
      <c r="H35" s="23">
        <f>Tabela1[[#This Row],[PAINEL (B) (unidade)]]*4</f>
        <v>0</v>
      </c>
      <c r="I35" s="23">
        <f>Tabela1[[#This Row],[ PAINEL (A) (unidade)]]*8</f>
        <v>0</v>
      </c>
      <c r="J35" s="23">
        <f t="shared" si="2"/>
        <v>0</v>
      </c>
      <c r="K35" s="23">
        <f t="shared" si="3"/>
        <v>0</v>
      </c>
      <c r="L35" s="23">
        <f>Tabela1[[#This Row],[CANTO TDC 25 (unidade)]]/2</f>
        <v>0</v>
      </c>
    </row>
    <row r="36" spans="1:12" ht="15.75" x14ac:dyDescent="0.25">
      <c r="A36" s="18"/>
      <c r="B36" s="17"/>
      <c r="C36" s="17"/>
      <c r="D36" s="17"/>
      <c r="E36" s="19">
        <f>ROUNDUP(Tabela1[[#This Row],[QTD (METRO)]]/1.2,0)*2</f>
        <v>0</v>
      </c>
      <c r="F36" s="20">
        <f>ROUNDUP(Tabela1[[#This Row],[QTD (METRO)]]/1.2,0)*2</f>
        <v>0</v>
      </c>
      <c r="G36" s="21">
        <f>Tabela1[[#This Row],[ PAINEL (A) (unidade)]]*4</f>
        <v>0</v>
      </c>
      <c r="H36" s="23">
        <f>Tabela1[[#This Row],[PAINEL (B) (unidade)]]*4</f>
        <v>0</v>
      </c>
      <c r="I36" s="23">
        <f>Tabela1[[#This Row],[ PAINEL (A) (unidade)]]*8</f>
        <v>0</v>
      </c>
      <c r="J36" s="23">
        <f t="shared" si="2"/>
        <v>0</v>
      </c>
      <c r="K36" s="23">
        <f t="shared" si="3"/>
        <v>0</v>
      </c>
      <c r="L36" s="23">
        <f>Tabela1[[#This Row],[CANTO TDC 25 (unidade)]]/2</f>
        <v>0</v>
      </c>
    </row>
    <row r="37" spans="1:12" ht="15.75" x14ac:dyDescent="0.25">
      <c r="A37" s="18"/>
      <c r="B37" s="17"/>
      <c r="C37" s="17"/>
      <c r="D37" s="17"/>
      <c r="E37" s="19">
        <f>ROUNDUP(Tabela1[[#This Row],[QTD (METRO)]]/1.2,0)*2</f>
        <v>0</v>
      </c>
      <c r="F37" s="20">
        <f>ROUNDUP(Tabela1[[#This Row],[QTD (METRO)]]/1.2,0)*2</f>
        <v>0</v>
      </c>
      <c r="G37" s="21">
        <f>Tabela1[[#This Row],[ PAINEL (A) (unidade)]]*4</f>
        <v>0</v>
      </c>
      <c r="H37" s="23">
        <f>Tabela1[[#This Row],[PAINEL (B) (unidade)]]*4</f>
        <v>0</v>
      </c>
      <c r="I37" s="23">
        <f>Tabela1[[#This Row],[ PAINEL (A) (unidade)]]*8</f>
        <v>0</v>
      </c>
      <c r="J37" s="23">
        <f t="shared" si="2"/>
        <v>0</v>
      </c>
      <c r="K37" s="23">
        <f t="shared" si="3"/>
        <v>0</v>
      </c>
      <c r="L37" s="23">
        <f>Tabela1[[#This Row],[CANTO TDC 25 (unidade)]]/2</f>
        <v>0</v>
      </c>
    </row>
    <row r="38" spans="1:12" ht="15.75" x14ac:dyDescent="0.25">
      <c r="A38" s="18"/>
      <c r="B38" s="17"/>
      <c r="C38" s="17"/>
      <c r="D38" s="17"/>
      <c r="E38" s="19">
        <f>ROUNDUP(Tabela1[[#This Row],[QTD (METRO)]]/1.2,0)*2</f>
        <v>0</v>
      </c>
      <c r="F38" s="20">
        <f>ROUNDUP(Tabela1[[#This Row],[QTD (METRO)]]/1.2,0)*2</f>
        <v>0</v>
      </c>
      <c r="G38" s="21">
        <f>Tabela1[[#This Row],[ PAINEL (A) (unidade)]]*4</f>
        <v>0</v>
      </c>
      <c r="H38" s="23">
        <f>Tabela1[[#This Row],[PAINEL (B) (unidade)]]*4</f>
        <v>0</v>
      </c>
      <c r="I38" s="23">
        <f>Tabela1[[#This Row],[ PAINEL (A) (unidade)]]*8</f>
        <v>0</v>
      </c>
      <c r="J38" s="23">
        <f t="shared" si="2"/>
        <v>0</v>
      </c>
      <c r="K38" s="23">
        <f t="shared" si="3"/>
        <v>0</v>
      </c>
      <c r="L38" s="23">
        <f>Tabela1[[#This Row],[CANTO TDC 25 (unidade)]]/2</f>
        <v>0</v>
      </c>
    </row>
    <row r="39" spans="1:12" ht="15.75" x14ac:dyDescent="0.25">
      <c r="A39" s="18"/>
      <c r="B39" s="17"/>
      <c r="C39" s="17"/>
      <c r="D39" s="17"/>
      <c r="E39" s="19">
        <f>ROUNDUP(Tabela1[[#This Row],[QTD (METRO)]]/1.2,0)*2</f>
        <v>0</v>
      </c>
      <c r="F39" s="20">
        <f>ROUNDUP(Tabela1[[#This Row],[QTD (METRO)]]/1.2,0)*2</f>
        <v>0</v>
      </c>
      <c r="G39" s="21">
        <f>Tabela1[[#This Row],[ PAINEL (A) (unidade)]]*4</f>
        <v>0</v>
      </c>
      <c r="H39" s="23">
        <f>Tabela1[[#This Row],[PAINEL (B) (unidade)]]*4</f>
        <v>0</v>
      </c>
      <c r="I39" s="23">
        <f>Tabela1[[#This Row],[ PAINEL (A) (unidade)]]*8</f>
        <v>0</v>
      </c>
      <c r="J39" s="23">
        <f t="shared" si="2"/>
        <v>0</v>
      </c>
      <c r="K39" s="23">
        <f t="shared" si="3"/>
        <v>0</v>
      </c>
      <c r="L39" s="23">
        <f>Tabela1[[#This Row],[CANTO TDC 25 (unidade)]]/2</f>
        <v>0</v>
      </c>
    </row>
    <row r="40" spans="1:12" ht="15.75" x14ac:dyDescent="0.25">
      <c r="A40" s="18"/>
      <c r="B40" s="17"/>
      <c r="C40" s="17"/>
      <c r="D40" s="17"/>
      <c r="E40" s="19">
        <f>ROUNDUP(Tabela1[[#This Row],[QTD (METRO)]]/1.2,0)*2</f>
        <v>0</v>
      </c>
      <c r="F40" s="20">
        <f>ROUNDUP(Tabela1[[#This Row],[QTD (METRO)]]/1.2,0)*2</f>
        <v>0</v>
      </c>
      <c r="G40" s="21">
        <f>Tabela1[[#This Row],[ PAINEL (A) (unidade)]]*4</f>
        <v>0</v>
      </c>
      <c r="H40" s="23">
        <f>Tabela1[[#This Row],[PAINEL (B) (unidade)]]*4</f>
        <v>0</v>
      </c>
      <c r="I40" s="23">
        <f>Tabela1[[#This Row],[ PAINEL (A) (unidade)]]*8</f>
        <v>0</v>
      </c>
      <c r="J40" s="23">
        <f t="shared" si="2"/>
        <v>0</v>
      </c>
      <c r="K40" s="23">
        <f t="shared" si="3"/>
        <v>0</v>
      </c>
      <c r="L40" s="23">
        <f>Tabela1[[#This Row],[CANTO TDC 25 (unidade)]]/2</f>
        <v>0</v>
      </c>
    </row>
    <row r="41" spans="1:12" ht="15.75" x14ac:dyDescent="0.25">
      <c r="A41" s="18"/>
      <c r="B41" s="17"/>
      <c r="C41" s="17"/>
      <c r="D41" s="17"/>
      <c r="E41" s="19">
        <f>ROUNDUP(Tabela1[[#This Row],[QTD (METRO)]]/1.2,0)*2</f>
        <v>0</v>
      </c>
      <c r="F41" s="20">
        <f>ROUNDUP(Tabela1[[#This Row],[QTD (METRO)]]/1.2,0)*2</f>
        <v>0</v>
      </c>
      <c r="G41" s="21">
        <f>Tabela1[[#This Row],[ PAINEL (A) (unidade)]]*4</f>
        <v>0</v>
      </c>
      <c r="H41" s="23">
        <f>Tabela1[[#This Row],[PAINEL (B) (unidade)]]*4</f>
        <v>0</v>
      </c>
      <c r="I41" s="23">
        <f>Tabela1[[#This Row],[ PAINEL (A) (unidade)]]*8</f>
        <v>0</v>
      </c>
      <c r="J41" s="23">
        <f t="shared" si="2"/>
        <v>0</v>
      </c>
      <c r="K41" s="23">
        <f t="shared" si="3"/>
        <v>0</v>
      </c>
      <c r="L41" s="23">
        <f>Tabela1[[#This Row],[CANTO TDC 25 (unidade)]]/2</f>
        <v>0</v>
      </c>
    </row>
    <row r="42" spans="1:12" ht="15.75" x14ac:dyDescent="0.25">
      <c r="A42" s="18"/>
      <c r="B42" s="17"/>
      <c r="C42" s="17"/>
      <c r="D42" s="17"/>
      <c r="E42" s="19">
        <f>ROUNDUP(Tabela1[[#This Row],[QTD (METRO)]]/1.2,0)*2</f>
        <v>0</v>
      </c>
      <c r="F42" s="20">
        <f>ROUNDUP(Tabela1[[#This Row],[QTD (METRO)]]/1.2,0)*2</f>
        <v>0</v>
      </c>
      <c r="G42" s="21">
        <f>Tabela1[[#This Row],[ PAINEL (A) (unidade)]]*4</f>
        <v>0</v>
      </c>
      <c r="H42" s="23">
        <f>Tabela1[[#This Row],[PAINEL (B) (unidade)]]*4</f>
        <v>0</v>
      </c>
      <c r="I42" s="23">
        <f>Tabela1[[#This Row],[ PAINEL (A) (unidade)]]*8</f>
        <v>0</v>
      </c>
      <c r="J42" s="23">
        <f t="shared" si="2"/>
        <v>0</v>
      </c>
      <c r="K42" s="23">
        <f t="shared" si="3"/>
        <v>0</v>
      </c>
      <c r="L42" s="23">
        <f>Tabela1[[#This Row],[CANTO TDC 25 (unidade)]]/2</f>
        <v>0</v>
      </c>
    </row>
    <row r="43" spans="1:12" ht="15.75" x14ac:dyDescent="0.25">
      <c r="A43" s="18"/>
      <c r="B43" s="17"/>
      <c r="C43" s="17"/>
      <c r="D43" s="17"/>
      <c r="E43" s="19">
        <f>ROUNDUP(Tabela1[[#This Row],[QTD (METRO)]]/1.2,0)*2</f>
        <v>0</v>
      </c>
      <c r="F43" s="20">
        <f>ROUNDUP(Tabela1[[#This Row],[QTD (METRO)]]/1.2,0)*2</f>
        <v>0</v>
      </c>
      <c r="G43" s="21">
        <f>Tabela1[[#This Row],[ PAINEL (A) (unidade)]]*4</f>
        <v>0</v>
      </c>
      <c r="H43" s="23">
        <f>Tabela1[[#This Row],[PAINEL (B) (unidade)]]*4</f>
        <v>0</v>
      </c>
      <c r="I43" s="23">
        <f>Tabela1[[#This Row],[ PAINEL (A) (unidade)]]*8</f>
        <v>0</v>
      </c>
      <c r="J43" s="23">
        <f t="shared" si="2"/>
        <v>0</v>
      </c>
      <c r="K43" s="23">
        <f t="shared" si="3"/>
        <v>0</v>
      </c>
      <c r="L43" s="23">
        <f>Tabela1[[#This Row],[CANTO TDC 25 (unidade)]]/2</f>
        <v>0</v>
      </c>
    </row>
    <row r="44" spans="1:12" ht="15.75" x14ac:dyDescent="0.25">
      <c r="A44" s="18"/>
      <c r="B44" s="17"/>
      <c r="C44" s="17"/>
      <c r="D44" s="17"/>
      <c r="E44" s="19">
        <f>ROUNDUP(Tabela1[[#This Row],[QTD (METRO)]]/1.2,0)*2</f>
        <v>0</v>
      </c>
      <c r="F44" s="20">
        <f>ROUNDUP(Tabela1[[#This Row],[QTD (METRO)]]/1.2,0)*2</f>
        <v>0</v>
      </c>
      <c r="G44" s="21">
        <f>Tabela1[[#This Row],[ PAINEL (A) (unidade)]]*4</f>
        <v>0</v>
      </c>
      <c r="H44" s="23">
        <f>Tabela1[[#This Row],[PAINEL (B) (unidade)]]*4</f>
        <v>0</v>
      </c>
      <c r="I44" s="23">
        <f>Tabela1[[#This Row],[ PAINEL (A) (unidade)]]*8</f>
        <v>0</v>
      </c>
      <c r="J44" s="23">
        <f t="shared" si="2"/>
        <v>0</v>
      </c>
      <c r="K44" s="23">
        <f t="shared" si="3"/>
        <v>0</v>
      </c>
      <c r="L44" s="23">
        <f>Tabela1[[#This Row],[CANTO TDC 25 (unidade)]]/2</f>
        <v>0</v>
      </c>
    </row>
    <row r="45" spans="1:12" ht="15.75" x14ac:dyDescent="0.25">
      <c r="A45" s="18"/>
      <c r="B45" s="17"/>
      <c r="C45" s="17"/>
      <c r="D45" s="17"/>
      <c r="E45" s="19">
        <f>ROUNDUP(Tabela1[[#This Row],[QTD (METRO)]]/1.2,0)*2</f>
        <v>0</v>
      </c>
      <c r="F45" s="20">
        <f>ROUNDUP(Tabela1[[#This Row],[QTD (METRO)]]/1.2,0)*2</f>
        <v>0</v>
      </c>
      <c r="G45" s="21">
        <f>Tabela1[[#This Row],[ PAINEL (A) (unidade)]]*4</f>
        <v>0</v>
      </c>
      <c r="H45" s="23">
        <f>Tabela1[[#This Row],[PAINEL (B) (unidade)]]*4</f>
        <v>0</v>
      </c>
      <c r="I45" s="23">
        <f>Tabela1[[#This Row],[ PAINEL (A) (unidade)]]*8</f>
        <v>0</v>
      </c>
      <c r="J45" s="23">
        <f t="shared" si="2"/>
        <v>0</v>
      </c>
      <c r="K45" s="23">
        <f t="shared" si="3"/>
        <v>0</v>
      </c>
      <c r="L45" s="23">
        <f>Tabela1[[#This Row],[CANTO TDC 25 (unidade)]]/2</f>
        <v>0</v>
      </c>
    </row>
    <row r="46" spans="1:12" ht="15.75" x14ac:dyDescent="0.25">
      <c r="A46" s="18"/>
      <c r="B46" s="17"/>
      <c r="C46" s="17"/>
      <c r="D46" s="17"/>
      <c r="E46" s="19">
        <f>ROUNDUP(Tabela1[[#This Row],[QTD (METRO)]]/1.2,0)*2</f>
        <v>0</v>
      </c>
      <c r="F46" s="20">
        <f>ROUNDUP(Tabela1[[#This Row],[QTD (METRO)]]/1.2,0)*2</f>
        <v>0</v>
      </c>
      <c r="G46" s="21">
        <f>Tabela1[[#This Row],[ PAINEL (A) (unidade)]]*4</f>
        <v>0</v>
      </c>
      <c r="H46" s="23">
        <f>Tabela1[[#This Row],[PAINEL (B) (unidade)]]*4</f>
        <v>0</v>
      </c>
      <c r="I46" s="23">
        <f>Tabela1[[#This Row],[ PAINEL (A) (unidade)]]*8</f>
        <v>0</v>
      </c>
      <c r="J46" s="23">
        <f t="shared" si="2"/>
        <v>0</v>
      </c>
      <c r="K46" s="23">
        <f t="shared" si="3"/>
        <v>0</v>
      </c>
      <c r="L46" s="23">
        <f>Tabela1[[#This Row],[CANTO TDC 25 (unidade)]]/2</f>
        <v>0</v>
      </c>
    </row>
    <row r="47" spans="1:12" ht="15.75" x14ac:dyDescent="0.25">
      <c r="A47" s="18"/>
      <c r="B47" s="17"/>
      <c r="C47" s="17"/>
      <c r="D47" s="17"/>
      <c r="E47" s="19">
        <f>ROUNDUP(Tabela1[[#This Row],[QTD (METRO)]]/1.2,0)*2</f>
        <v>0</v>
      </c>
      <c r="F47" s="20">
        <f>ROUNDUP(Tabela1[[#This Row],[QTD (METRO)]]/1.2,0)*2</f>
        <v>0</v>
      </c>
      <c r="G47" s="21">
        <f>Tabela1[[#This Row],[ PAINEL (A) (unidade)]]*4</f>
        <v>0</v>
      </c>
      <c r="H47" s="23">
        <f>Tabela1[[#This Row],[PAINEL (B) (unidade)]]*4</f>
        <v>0</v>
      </c>
      <c r="I47" s="23">
        <f>Tabela1[[#This Row],[ PAINEL (A) (unidade)]]*8</f>
        <v>0</v>
      </c>
      <c r="J47" s="23">
        <f t="shared" si="2"/>
        <v>0</v>
      </c>
      <c r="K47" s="23">
        <f t="shared" si="3"/>
        <v>0</v>
      </c>
      <c r="L47" s="23">
        <f>Tabela1[[#This Row],[CANTO TDC 25 (unidade)]]/2</f>
        <v>0</v>
      </c>
    </row>
    <row r="48" spans="1:12" ht="15.75" x14ac:dyDescent="0.25">
      <c r="A48" s="18"/>
      <c r="B48" s="17"/>
      <c r="C48" s="17"/>
      <c r="D48" s="17"/>
      <c r="E48" s="19">
        <f>ROUNDUP(Tabela1[[#This Row],[QTD (METRO)]]/1.2,0)*2</f>
        <v>0</v>
      </c>
      <c r="F48" s="20">
        <f>ROUNDUP(Tabela1[[#This Row],[QTD (METRO)]]/1.2,0)*2</f>
        <v>0</v>
      </c>
      <c r="G48" s="21">
        <f>Tabela1[[#This Row],[ PAINEL (A) (unidade)]]*4</f>
        <v>0</v>
      </c>
      <c r="H48" s="23">
        <f>Tabela1[[#This Row],[PAINEL (B) (unidade)]]*4</f>
        <v>0</v>
      </c>
      <c r="I48" s="23">
        <f>Tabela1[[#This Row],[ PAINEL (A) (unidade)]]*8</f>
        <v>0</v>
      </c>
      <c r="J48" s="23">
        <f t="shared" si="2"/>
        <v>0</v>
      </c>
      <c r="K48" s="23">
        <f t="shared" si="3"/>
        <v>0</v>
      </c>
      <c r="L48" s="23">
        <f>Tabela1[[#This Row],[CANTO TDC 25 (unidade)]]/2</f>
        <v>0</v>
      </c>
    </row>
    <row r="49" spans="1:12" ht="15.75" x14ac:dyDescent="0.25">
      <c r="A49" s="18"/>
      <c r="B49" s="17"/>
      <c r="C49" s="17"/>
      <c r="D49" s="17"/>
      <c r="E49" s="19">
        <f>ROUNDUP(Tabela1[[#This Row],[QTD (METRO)]]/1.2,0)*2</f>
        <v>0</v>
      </c>
      <c r="F49" s="20">
        <f>ROUNDUP(Tabela1[[#This Row],[QTD (METRO)]]/1.2,0)*2</f>
        <v>0</v>
      </c>
      <c r="G49" s="21">
        <f>Tabela1[[#This Row],[ PAINEL (A) (unidade)]]*4</f>
        <v>0</v>
      </c>
      <c r="H49" s="23">
        <f>Tabela1[[#This Row],[PAINEL (B) (unidade)]]*4</f>
        <v>0</v>
      </c>
      <c r="I49" s="23">
        <f>Tabela1[[#This Row],[ PAINEL (A) (unidade)]]*8</f>
        <v>0</v>
      </c>
      <c r="J49" s="23">
        <f t="shared" si="2"/>
        <v>0</v>
      </c>
      <c r="K49" s="23">
        <f t="shared" si="3"/>
        <v>0</v>
      </c>
      <c r="L49" s="23">
        <f>Tabela1[[#This Row],[CANTO TDC 25 (unidade)]]/2</f>
        <v>0</v>
      </c>
    </row>
    <row r="50" spans="1:12" ht="15.75" x14ac:dyDescent="0.25">
      <c r="A50" s="18"/>
      <c r="B50" s="17"/>
      <c r="C50" s="17"/>
      <c r="D50" s="17"/>
      <c r="E50" s="19">
        <f>ROUNDUP(Tabela1[[#This Row],[QTD (METRO)]]/1.2,0)*2</f>
        <v>0</v>
      </c>
      <c r="F50" s="20">
        <f>ROUNDUP(Tabela1[[#This Row],[QTD (METRO)]]/1.2,0)*2</f>
        <v>0</v>
      </c>
      <c r="G50" s="21">
        <f>Tabela1[[#This Row],[ PAINEL (A) (unidade)]]*4</f>
        <v>0</v>
      </c>
      <c r="H50" s="23">
        <f>Tabela1[[#This Row],[PAINEL (B) (unidade)]]*4</f>
        <v>0</v>
      </c>
      <c r="I50" s="23">
        <f>Tabela1[[#This Row],[ PAINEL (A) (unidade)]]*8</f>
        <v>0</v>
      </c>
      <c r="J50" s="23">
        <f t="shared" si="2"/>
        <v>0</v>
      </c>
      <c r="K50" s="23">
        <f t="shared" si="3"/>
        <v>0</v>
      </c>
      <c r="L50" s="23">
        <f>Tabela1[[#This Row],[CANTO TDC 25 (unidade)]]/2</f>
        <v>0</v>
      </c>
    </row>
    <row r="51" spans="1:12" ht="15.75" x14ac:dyDescent="0.25">
      <c r="A51" s="18"/>
      <c r="B51" s="17"/>
      <c r="C51" s="17"/>
      <c r="D51" s="17"/>
      <c r="E51" s="19">
        <f>ROUNDUP(Tabela1[[#This Row],[QTD (METRO)]]/1.2,0)*2</f>
        <v>0</v>
      </c>
      <c r="F51" s="20">
        <f>ROUNDUP(Tabela1[[#This Row],[QTD (METRO)]]/1.2,0)*2</f>
        <v>0</v>
      </c>
      <c r="G51" s="21">
        <f>Tabela1[[#This Row],[ PAINEL (A) (unidade)]]*4</f>
        <v>0</v>
      </c>
      <c r="H51" s="23">
        <f>Tabela1[[#This Row],[PAINEL (B) (unidade)]]*4</f>
        <v>0</v>
      </c>
      <c r="I51" s="23">
        <f>Tabela1[[#This Row],[ PAINEL (A) (unidade)]]*8</f>
        <v>0</v>
      </c>
      <c r="J51" s="23">
        <f t="shared" si="2"/>
        <v>0</v>
      </c>
      <c r="K51" s="23">
        <f t="shared" si="3"/>
        <v>0</v>
      </c>
      <c r="L51" s="23">
        <f>Tabela1[[#This Row],[CANTO TDC 25 (unidade)]]/2</f>
        <v>0</v>
      </c>
    </row>
    <row r="52" spans="1:12" ht="15.75" x14ac:dyDescent="0.25">
      <c r="A52" s="18"/>
      <c r="B52" s="17"/>
      <c r="C52" s="17"/>
      <c r="D52" s="17"/>
      <c r="E52" s="19">
        <f>ROUNDUP(Tabela1[[#This Row],[QTD (METRO)]]/1.2,0)*2</f>
        <v>0</v>
      </c>
      <c r="F52" s="20">
        <f>ROUNDUP(Tabela1[[#This Row],[QTD (METRO)]]/1.2,0)*2</f>
        <v>0</v>
      </c>
      <c r="G52" s="21">
        <f>Tabela1[[#This Row],[ PAINEL (A) (unidade)]]*4</f>
        <v>0</v>
      </c>
      <c r="H52" s="23">
        <f>Tabela1[[#This Row],[PAINEL (B) (unidade)]]*4</f>
        <v>0</v>
      </c>
      <c r="I52" s="23">
        <f>Tabela1[[#This Row],[ PAINEL (A) (unidade)]]*8</f>
        <v>0</v>
      </c>
      <c r="J52" s="23">
        <f t="shared" si="2"/>
        <v>0</v>
      </c>
      <c r="K52" s="23">
        <f t="shared" si="3"/>
        <v>0</v>
      </c>
      <c r="L52" s="23">
        <f>Tabela1[[#This Row],[CANTO TDC 25 (unidade)]]/2</f>
        <v>0</v>
      </c>
    </row>
    <row r="53" spans="1:12" ht="15.75" x14ac:dyDescent="0.25">
      <c r="A53" s="18"/>
      <c r="B53" s="17"/>
      <c r="C53" s="17"/>
      <c r="D53" s="17"/>
      <c r="E53" s="19">
        <f>ROUNDUP(Tabela1[[#This Row],[QTD (METRO)]]/1.2,0)*2</f>
        <v>0</v>
      </c>
      <c r="F53" s="20">
        <f>ROUNDUP(Tabela1[[#This Row],[QTD (METRO)]]/1.2,0)*2</f>
        <v>0</v>
      </c>
      <c r="G53" s="21">
        <f>Tabela1[[#This Row],[ PAINEL (A) (unidade)]]*4</f>
        <v>0</v>
      </c>
      <c r="H53" s="23">
        <f>Tabela1[[#This Row],[PAINEL (B) (unidade)]]*4</f>
        <v>0</v>
      </c>
      <c r="I53" s="23">
        <f>Tabela1[[#This Row],[ PAINEL (A) (unidade)]]*8</f>
        <v>0</v>
      </c>
      <c r="J53" s="23">
        <f t="shared" si="2"/>
        <v>0</v>
      </c>
      <c r="K53" s="23">
        <f t="shared" si="3"/>
        <v>0</v>
      </c>
      <c r="L53" s="23">
        <f>Tabela1[[#This Row],[CANTO TDC 25 (unidade)]]/2</f>
        <v>0</v>
      </c>
    </row>
    <row r="54" spans="1:12" ht="15.75" x14ac:dyDescent="0.25">
      <c r="A54" s="18"/>
      <c r="B54" s="17"/>
      <c r="C54" s="17"/>
      <c r="D54" s="17"/>
      <c r="E54" s="19">
        <f>ROUNDUP(Tabela1[[#This Row],[QTD (METRO)]]/1.2,0)*2</f>
        <v>0</v>
      </c>
      <c r="F54" s="20">
        <f>ROUNDUP(Tabela1[[#This Row],[QTD (METRO)]]/1.2,0)*2</f>
        <v>0</v>
      </c>
      <c r="G54" s="21">
        <f>Tabela1[[#This Row],[ PAINEL (A) (unidade)]]*4</f>
        <v>0</v>
      </c>
      <c r="H54" s="23">
        <f>Tabela1[[#This Row],[PAINEL (B) (unidade)]]*4</f>
        <v>0</v>
      </c>
      <c r="I54" s="23">
        <f>Tabela1[[#This Row],[ PAINEL (A) (unidade)]]*8</f>
        <v>0</v>
      </c>
      <c r="J54" s="23">
        <f t="shared" si="2"/>
        <v>0</v>
      </c>
      <c r="K54" s="23">
        <f t="shared" si="3"/>
        <v>0</v>
      </c>
      <c r="L54" s="23">
        <f>Tabela1[[#This Row],[CANTO TDC 25 (unidade)]]/2</f>
        <v>0</v>
      </c>
    </row>
    <row r="55" spans="1:12" ht="15.75" x14ac:dyDescent="0.25">
      <c r="A55" s="18"/>
      <c r="B55" s="17"/>
      <c r="C55" s="17"/>
      <c r="D55" s="17"/>
      <c r="E55" s="19">
        <f>ROUNDUP(Tabela1[[#This Row],[QTD (METRO)]]/1.2,0)*2</f>
        <v>0</v>
      </c>
      <c r="F55" s="20">
        <f>ROUNDUP(Tabela1[[#This Row],[QTD (METRO)]]/1.2,0)*2</f>
        <v>0</v>
      </c>
      <c r="G55" s="21">
        <f>Tabela1[[#This Row],[ PAINEL (A) (unidade)]]*4</f>
        <v>0</v>
      </c>
      <c r="H55" s="23">
        <f>Tabela1[[#This Row],[PAINEL (B) (unidade)]]*4</f>
        <v>0</v>
      </c>
      <c r="I55" s="23">
        <f>Tabela1[[#This Row],[ PAINEL (A) (unidade)]]*8</f>
        <v>0</v>
      </c>
      <c r="J55" s="23">
        <f t="shared" si="2"/>
        <v>0</v>
      </c>
      <c r="K55" s="23">
        <f t="shared" si="3"/>
        <v>0</v>
      </c>
      <c r="L55" s="23">
        <f>Tabela1[[#This Row],[CANTO TDC 25 (unidade)]]/2</f>
        <v>0</v>
      </c>
    </row>
    <row r="56" spans="1:12" ht="15.75" x14ac:dyDescent="0.25">
      <c r="A56" s="18"/>
      <c r="B56" s="17"/>
      <c r="C56" s="17"/>
      <c r="D56" s="17"/>
      <c r="E56" s="19">
        <f>ROUNDUP(Tabela1[[#This Row],[QTD (METRO)]]/1.2,0)*2</f>
        <v>0</v>
      </c>
      <c r="F56" s="20">
        <f>ROUNDUP(Tabela1[[#This Row],[QTD (METRO)]]/1.2,0)*2</f>
        <v>0</v>
      </c>
      <c r="G56" s="21">
        <f>Tabela1[[#This Row],[ PAINEL (A) (unidade)]]*4</f>
        <v>0</v>
      </c>
      <c r="H56" s="23">
        <f>Tabela1[[#This Row],[PAINEL (B) (unidade)]]*4</f>
        <v>0</v>
      </c>
      <c r="I56" s="23">
        <f>Tabela1[[#This Row],[ PAINEL (A) (unidade)]]*8</f>
        <v>0</v>
      </c>
      <c r="J56" s="23">
        <f t="shared" si="2"/>
        <v>0</v>
      </c>
      <c r="K56" s="23">
        <f t="shared" si="3"/>
        <v>0</v>
      </c>
      <c r="L56" s="23">
        <f>Tabela1[[#This Row],[CANTO TDC 25 (unidade)]]/2</f>
        <v>0</v>
      </c>
    </row>
    <row r="57" spans="1:12" ht="15.75" x14ac:dyDescent="0.25">
      <c r="A57" s="18"/>
      <c r="B57" s="17"/>
      <c r="C57" s="17"/>
      <c r="D57" s="17"/>
      <c r="E57" s="19">
        <f>ROUNDUP(Tabela1[[#This Row],[QTD (METRO)]]/1.2,0)*2</f>
        <v>0</v>
      </c>
      <c r="F57" s="20">
        <f>ROUNDUP(Tabela1[[#This Row],[QTD (METRO)]]/1.2,0)*2</f>
        <v>0</v>
      </c>
      <c r="G57" s="21">
        <f>Tabela1[[#This Row],[ PAINEL (A) (unidade)]]*4</f>
        <v>0</v>
      </c>
      <c r="H57" s="23">
        <f>Tabela1[[#This Row],[PAINEL (B) (unidade)]]*4</f>
        <v>0</v>
      </c>
      <c r="I57" s="23">
        <f>Tabela1[[#This Row],[ PAINEL (A) (unidade)]]*8</f>
        <v>0</v>
      </c>
      <c r="J57" s="23">
        <f t="shared" si="2"/>
        <v>0</v>
      </c>
      <c r="K57" s="23">
        <f t="shared" si="3"/>
        <v>0</v>
      </c>
      <c r="L57" s="23">
        <f>Tabela1[[#This Row],[CANTO TDC 25 (unidade)]]/2</f>
        <v>0</v>
      </c>
    </row>
    <row r="58" spans="1:12" ht="15.75" x14ac:dyDescent="0.25">
      <c r="A58" s="18"/>
      <c r="B58" s="17"/>
      <c r="C58" s="17"/>
      <c r="D58" s="17"/>
      <c r="E58" s="19">
        <f>ROUNDUP(Tabela1[[#This Row],[QTD (METRO)]]/1.2,0)*2</f>
        <v>0</v>
      </c>
      <c r="F58" s="20">
        <f>ROUNDUP(Tabela1[[#This Row],[QTD (METRO)]]/1.2,0)*2</f>
        <v>0</v>
      </c>
      <c r="G58" s="21">
        <f>Tabela1[[#This Row],[ PAINEL (A) (unidade)]]*4</f>
        <v>0</v>
      </c>
      <c r="H58" s="23">
        <f>Tabela1[[#This Row],[PAINEL (B) (unidade)]]*4</f>
        <v>0</v>
      </c>
      <c r="I58" s="23">
        <f>Tabela1[[#This Row],[ PAINEL (A) (unidade)]]*8</f>
        <v>0</v>
      </c>
      <c r="J58" s="23">
        <f t="shared" si="2"/>
        <v>0</v>
      </c>
      <c r="K58" s="23">
        <f t="shared" si="3"/>
        <v>0</v>
      </c>
      <c r="L58" s="23">
        <f>Tabela1[[#This Row],[CANTO TDC 25 (unidade)]]/2</f>
        <v>0</v>
      </c>
    </row>
    <row r="59" spans="1:12" ht="15.75" x14ac:dyDescent="0.25">
      <c r="A59" s="18"/>
      <c r="B59" s="17"/>
      <c r="C59" s="17"/>
      <c r="D59" s="17"/>
      <c r="E59" s="19">
        <f>ROUNDUP(Tabela1[[#This Row],[QTD (METRO)]]/1.2,0)*2</f>
        <v>0</v>
      </c>
      <c r="F59" s="20">
        <f>ROUNDUP(Tabela1[[#This Row],[QTD (METRO)]]/1.2,0)*2</f>
        <v>0</v>
      </c>
      <c r="G59" s="21">
        <f>Tabela1[[#This Row],[ PAINEL (A) (unidade)]]*4</f>
        <v>0</v>
      </c>
      <c r="H59" s="23">
        <f>Tabela1[[#This Row],[PAINEL (B) (unidade)]]*4</f>
        <v>0</v>
      </c>
      <c r="I59" s="23">
        <f>Tabela1[[#This Row],[ PAINEL (A) (unidade)]]*8</f>
        <v>0</v>
      </c>
      <c r="J59" s="23">
        <f t="shared" si="2"/>
        <v>0</v>
      </c>
      <c r="K59" s="23">
        <f t="shared" si="3"/>
        <v>0</v>
      </c>
      <c r="L59" s="23">
        <f>Tabela1[[#This Row],[CANTO TDC 25 (unidade)]]/2</f>
        <v>0</v>
      </c>
    </row>
    <row r="60" spans="1:12" ht="15.75" x14ac:dyDescent="0.25">
      <c r="A60" s="18"/>
      <c r="B60" s="17"/>
      <c r="C60" s="17"/>
      <c r="D60" s="17"/>
      <c r="E60" s="19">
        <f>ROUNDUP(Tabela1[[#This Row],[QTD (METRO)]]/1.2,0)*2</f>
        <v>0</v>
      </c>
      <c r="F60" s="20">
        <f>ROUNDUP(Tabela1[[#This Row],[QTD (METRO)]]/1.2,0)*2</f>
        <v>0</v>
      </c>
      <c r="G60" s="21">
        <f>Tabela1[[#This Row],[ PAINEL (A) (unidade)]]*4</f>
        <v>0</v>
      </c>
      <c r="H60" s="23">
        <f>Tabela1[[#This Row],[PAINEL (B) (unidade)]]*4</f>
        <v>0</v>
      </c>
      <c r="I60" s="23">
        <f>Tabela1[[#This Row],[ PAINEL (A) (unidade)]]*8</f>
        <v>0</v>
      </c>
      <c r="J60" s="23">
        <f t="shared" si="2"/>
        <v>0</v>
      </c>
      <c r="K60" s="23">
        <f t="shared" si="3"/>
        <v>0</v>
      </c>
      <c r="L60" s="23">
        <f>Tabela1[[#This Row],[CANTO TDC 25 (unidade)]]/2</f>
        <v>0</v>
      </c>
    </row>
    <row r="61" spans="1:12" ht="15.75" x14ac:dyDescent="0.25">
      <c r="A61" s="18"/>
      <c r="B61" s="17"/>
      <c r="C61" s="17"/>
      <c r="D61" s="17"/>
      <c r="E61" s="19">
        <f>ROUNDUP(Tabela1[[#This Row],[QTD (METRO)]]/1.2,0)*2</f>
        <v>0</v>
      </c>
      <c r="F61" s="20">
        <f>ROUNDUP(Tabela1[[#This Row],[QTD (METRO)]]/1.2,0)*2</f>
        <v>0</v>
      </c>
      <c r="G61" s="21">
        <f>Tabela1[[#This Row],[ PAINEL (A) (unidade)]]*4</f>
        <v>0</v>
      </c>
      <c r="H61" s="23">
        <f>Tabela1[[#This Row],[PAINEL (B) (unidade)]]*4</f>
        <v>0</v>
      </c>
      <c r="I61" s="23">
        <f>Tabela1[[#This Row],[ PAINEL (A) (unidade)]]*8</f>
        <v>0</v>
      </c>
      <c r="J61" s="23">
        <f t="shared" si="2"/>
        <v>0</v>
      </c>
      <c r="K61" s="23">
        <f t="shared" si="3"/>
        <v>0</v>
      </c>
      <c r="L61" s="23">
        <f>Tabela1[[#This Row],[CANTO TDC 25 (unidade)]]/2</f>
        <v>0</v>
      </c>
    </row>
    <row r="62" spans="1:12" ht="15.75" x14ac:dyDescent="0.25">
      <c r="A62" s="18"/>
      <c r="B62" s="17"/>
      <c r="C62" s="17"/>
      <c r="D62" s="17"/>
      <c r="E62" s="19">
        <f>ROUNDUP(Tabela1[[#This Row],[QTD (METRO)]]/1.2,0)*2</f>
        <v>0</v>
      </c>
      <c r="F62" s="20">
        <f>ROUNDUP(Tabela1[[#This Row],[QTD (METRO)]]/1.2,0)*2</f>
        <v>0</v>
      </c>
      <c r="G62" s="21">
        <f>Tabela1[[#This Row],[ PAINEL (A) (unidade)]]*4</f>
        <v>0</v>
      </c>
      <c r="H62" s="23">
        <f>Tabela1[[#This Row],[PAINEL (B) (unidade)]]*4</f>
        <v>0</v>
      </c>
      <c r="I62" s="23">
        <f>Tabela1[[#This Row],[ PAINEL (A) (unidade)]]*8</f>
        <v>0</v>
      </c>
      <c r="J62" s="23">
        <f t="shared" si="2"/>
        <v>0</v>
      </c>
      <c r="K62" s="23">
        <f t="shared" si="3"/>
        <v>0</v>
      </c>
      <c r="L62" s="23">
        <f>Tabela1[[#This Row],[CANTO TDC 25 (unidade)]]/2</f>
        <v>0</v>
      </c>
    </row>
    <row r="63" spans="1:12" ht="15.75" x14ac:dyDescent="0.25">
      <c r="A63" s="18"/>
      <c r="B63" s="17"/>
      <c r="C63" s="17"/>
      <c r="D63" s="17"/>
      <c r="E63" s="19">
        <f>ROUNDUP(Tabela1[[#This Row],[QTD (METRO)]]/1.2,0)*2</f>
        <v>0</v>
      </c>
      <c r="F63" s="20">
        <f>ROUNDUP(Tabela1[[#This Row],[QTD (METRO)]]/1.2,0)*2</f>
        <v>0</v>
      </c>
      <c r="G63" s="21">
        <f>Tabela1[[#This Row],[ PAINEL (A) (unidade)]]*4</f>
        <v>0</v>
      </c>
      <c r="H63" s="23">
        <f>Tabela1[[#This Row],[PAINEL (B) (unidade)]]*4</f>
        <v>0</v>
      </c>
      <c r="I63" s="23">
        <f>Tabela1[[#This Row],[ PAINEL (A) (unidade)]]*8</f>
        <v>0</v>
      </c>
      <c r="J63" s="23">
        <f t="shared" si="2"/>
        <v>0</v>
      </c>
      <c r="K63" s="23">
        <f t="shared" si="3"/>
        <v>0</v>
      </c>
      <c r="L63" s="23">
        <f>Tabela1[[#This Row],[CANTO TDC 25 (unidade)]]/2</f>
        <v>0</v>
      </c>
    </row>
    <row r="64" spans="1:12" ht="15.75" x14ac:dyDescent="0.25">
      <c r="A64" s="18"/>
      <c r="B64" s="17"/>
      <c r="C64" s="17"/>
      <c r="D64" s="17"/>
      <c r="E64" s="19">
        <f>ROUNDUP(Tabela1[[#This Row],[QTD (METRO)]]/1.2,0)*2</f>
        <v>0</v>
      </c>
      <c r="F64" s="20">
        <f>ROUNDUP(Tabela1[[#This Row],[QTD (METRO)]]/1.2,0)*2</f>
        <v>0</v>
      </c>
      <c r="G64" s="21">
        <f>Tabela1[[#This Row],[ PAINEL (A) (unidade)]]*4</f>
        <v>0</v>
      </c>
      <c r="H64" s="23">
        <f>Tabela1[[#This Row],[PAINEL (B) (unidade)]]*4</f>
        <v>0</v>
      </c>
      <c r="I64" s="23">
        <f>Tabela1[[#This Row],[ PAINEL (A) (unidade)]]*8</f>
        <v>0</v>
      </c>
      <c r="J64" s="23">
        <f t="shared" si="2"/>
        <v>0</v>
      </c>
      <c r="K64" s="23">
        <f t="shared" si="3"/>
        <v>0</v>
      </c>
      <c r="L64" s="23">
        <f>Tabela1[[#This Row],[CANTO TDC 25 (unidade)]]/2</f>
        <v>0</v>
      </c>
    </row>
    <row r="65" spans="1:12" ht="15.75" x14ac:dyDescent="0.25">
      <c r="A65" s="18"/>
      <c r="B65" s="17"/>
      <c r="C65" s="17"/>
      <c r="D65" s="17"/>
      <c r="E65" s="19">
        <f>ROUNDUP(Tabela1[[#This Row],[QTD (METRO)]]/1.2,0)*2</f>
        <v>0</v>
      </c>
      <c r="F65" s="20">
        <f>ROUNDUP(Tabela1[[#This Row],[QTD (METRO)]]/1.2,0)*2</f>
        <v>0</v>
      </c>
      <c r="G65" s="21">
        <f>Tabela1[[#This Row],[ PAINEL (A) (unidade)]]*4</f>
        <v>0</v>
      </c>
      <c r="H65" s="23">
        <f>Tabela1[[#This Row],[PAINEL (B) (unidade)]]*4</f>
        <v>0</v>
      </c>
      <c r="I65" s="23">
        <f>Tabela1[[#This Row],[ PAINEL (A) (unidade)]]*8</f>
        <v>0</v>
      </c>
      <c r="J65" s="23">
        <f t="shared" si="2"/>
        <v>0</v>
      </c>
      <c r="K65" s="23">
        <f t="shared" si="3"/>
        <v>0</v>
      </c>
      <c r="L65" s="23">
        <f>Tabela1[[#This Row],[CANTO TDC 25 (unidade)]]/2</f>
        <v>0</v>
      </c>
    </row>
    <row r="66" spans="1:12" ht="15.75" x14ac:dyDescent="0.25">
      <c r="A66" s="18"/>
      <c r="B66" s="17"/>
      <c r="C66" s="17"/>
      <c r="D66" s="17"/>
      <c r="E66" s="19">
        <f>ROUNDUP(Tabela1[[#This Row],[QTD (METRO)]]/1.2,0)*2</f>
        <v>0</v>
      </c>
      <c r="F66" s="20">
        <f>ROUNDUP(Tabela1[[#This Row],[QTD (METRO)]]/1.2,0)*2</f>
        <v>0</v>
      </c>
      <c r="G66" s="21">
        <f>Tabela1[[#This Row],[ PAINEL (A) (unidade)]]*4</f>
        <v>0</v>
      </c>
      <c r="H66" s="23">
        <f>Tabela1[[#This Row],[PAINEL (B) (unidade)]]*4</f>
        <v>0</v>
      </c>
      <c r="I66" s="23">
        <f>Tabela1[[#This Row],[ PAINEL (A) (unidade)]]*8</f>
        <v>0</v>
      </c>
      <c r="J66" s="23">
        <f t="shared" si="2"/>
        <v>0</v>
      </c>
      <c r="K66" s="23">
        <f t="shared" si="3"/>
        <v>0</v>
      </c>
      <c r="L66" s="23">
        <f>Tabela1[[#This Row],[CANTO TDC 25 (unidade)]]/2</f>
        <v>0</v>
      </c>
    </row>
    <row r="67" spans="1:12" ht="15.75" x14ac:dyDescent="0.25">
      <c r="A67" s="18"/>
      <c r="B67" s="17"/>
      <c r="C67" s="17"/>
      <c r="D67" s="17"/>
      <c r="E67" s="19">
        <f>ROUNDUP(Tabela1[[#This Row],[QTD (METRO)]]/1.2,0)*2</f>
        <v>0</v>
      </c>
      <c r="F67" s="20">
        <f>ROUNDUP(Tabela1[[#This Row],[QTD (METRO)]]/1.2,0)*2</f>
        <v>0</v>
      </c>
      <c r="G67" s="21">
        <f>Tabela1[[#This Row],[ PAINEL (A) (unidade)]]*4</f>
        <v>0</v>
      </c>
      <c r="H67" s="23">
        <f>Tabela1[[#This Row],[PAINEL (B) (unidade)]]*4</f>
        <v>0</v>
      </c>
      <c r="I67" s="23">
        <f>Tabela1[[#This Row],[ PAINEL (A) (unidade)]]*8</f>
        <v>0</v>
      </c>
      <c r="J67" s="23">
        <f t="shared" si="2"/>
        <v>0</v>
      </c>
      <c r="K67" s="23">
        <f t="shared" si="3"/>
        <v>0</v>
      </c>
      <c r="L67" s="23">
        <f>Tabela1[[#This Row],[CANTO TDC 25 (unidade)]]/2</f>
        <v>0</v>
      </c>
    </row>
    <row r="68" spans="1:12" ht="15.75" x14ac:dyDescent="0.25">
      <c r="A68" s="18"/>
      <c r="B68" s="17"/>
      <c r="C68" s="17"/>
      <c r="D68" s="17"/>
      <c r="E68" s="19">
        <f>ROUNDUP(Tabela1[[#This Row],[QTD (METRO)]]/1.2,0)*2</f>
        <v>0</v>
      </c>
      <c r="F68" s="20">
        <f>ROUNDUP(Tabela1[[#This Row],[QTD (METRO)]]/1.2,0)*2</f>
        <v>0</v>
      </c>
      <c r="G68" s="21">
        <f>Tabela1[[#This Row],[ PAINEL (A) (unidade)]]*4</f>
        <v>0</v>
      </c>
      <c r="H68" s="23">
        <f>Tabela1[[#This Row],[PAINEL (B) (unidade)]]*4</f>
        <v>0</v>
      </c>
      <c r="I68" s="23">
        <f>Tabela1[[#This Row],[ PAINEL (A) (unidade)]]*8</f>
        <v>0</v>
      </c>
      <c r="J68" s="23">
        <f t="shared" si="2"/>
        <v>0</v>
      </c>
      <c r="K68" s="23">
        <f t="shared" si="3"/>
        <v>0</v>
      </c>
      <c r="L68" s="23">
        <f>Tabela1[[#This Row],[CANTO TDC 25 (unidade)]]/2</f>
        <v>0</v>
      </c>
    </row>
    <row r="69" spans="1:12" ht="15.75" x14ac:dyDescent="0.25">
      <c r="A69" s="18"/>
      <c r="B69" s="17"/>
      <c r="C69" s="17"/>
      <c r="D69" s="17"/>
      <c r="E69" s="19">
        <f>ROUNDUP(Tabela1[[#This Row],[QTD (METRO)]]/1.2,0)*2</f>
        <v>0</v>
      </c>
      <c r="F69" s="20">
        <f>ROUNDUP(Tabela1[[#This Row],[QTD (METRO)]]/1.2,0)*2</f>
        <v>0</v>
      </c>
      <c r="G69" s="21">
        <f>Tabela1[[#This Row],[ PAINEL (A) (unidade)]]*4</f>
        <v>0</v>
      </c>
      <c r="H69" s="23">
        <f>Tabela1[[#This Row],[PAINEL (B) (unidade)]]*4</f>
        <v>0</v>
      </c>
      <c r="I69" s="23">
        <f>Tabela1[[#This Row],[ PAINEL (A) (unidade)]]*8</f>
        <v>0</v>
      </c>
      <c r="J69" s="23">
        <f t="shared" si="2"/>
        <v>0</v>
      </c>
      <c r="K69" s="23">
        <f t="shared" si="3"/>
        <v>0</v>
      </c>
      <c r="L69" s="23">
        <f>Tabela1[[#This Row],[CANTO TDC 25 (unidade)]]/2</f>
        <v>0</v>
      </c>
    </row>
    <row r="70" spans="1:12" ht="15.75" x14ac:dyDescent="0.25">
      <c r="A70" s="18"/>
      <c r="B70" s="17"/>
      <c r="C70" s="17"/>
      <c r="D70" s="17"/>
      <c r="E70" s="19">
        <f>ROUNDUP(Tabela1[[#This Row],[QTD (METRO)]]/1.2,0)*2</f>
        <v>0</v>
      </c>
      <c r="F70" s="20">
        <f>ROUNDUP(Tabela1[[#This Row],[QTD (METRO)]]/1.2,0)*2</f>
        <v>0</v>
      </c>
      <c r="G70" s="21">
        <f>Tabela1[[#This Row],[ PAINEL (A) (unidade)]]*4</f>
        <v>0</v>
      </c>
      <c r="H70" s="23">
        <f>Tabela1[[#This Row],[PAINEL (B) (unidade)]]*4</f>
        <v>0</v>
      </c>
      <c r="I70" s="23">
        <f>Tabela1[[#This Row],[ PAINEL (A) (unidade)]]*8</f>
        <v>0</v>
      </c>
      <c r="J70" s="23">
        <f t="shared" si="2"/>
        <v>0</v>
      </c>
      <c r="K70" s="23">
        <f t="shared" si="3"/>
        <v>0</v>
      </c>
      <c r="L70" s="23">
        <f>Tabela1[[#This Row],[CANTO TDC 25 (unidade)]]/2</f>
        <v>0</v>
      </c>
    </row>
    <row r="71" spans="1:12" ht="15.75" x14ac:dyDescent="0.25">
      <c r="A71" s="18"/>
      <c r="B71" s="17"/>
      <c r="C71" s="17"/>
      <c r="D71" s="17"/>
      <c r="E71" s="19">
        <f>ROUNDUP(Tabela1[[#This Row],[QTD (METRO)]]/1.2,0)*2</f>
        <v>0</v>
      </c>
      <c r="F71" s="20">
        <f>ROUNDUP(Tabela1[[#This Row],[QTD (METRO)]]/1.2,0)*2</f>
        <v>0</v>
      </c>
      <c r="G71" s="21">
        <f>Tabela1[[#This Row],[ PAINEL (A) (unidade)]]*4</f>
        <v>0</v>
      </c>
      <c r="H71" s="23">
        <f>Tabela1[[#This Row],[PAINEL (B) (unidade)]]*4</f>
        <v>0</v>
      </c>
      <c r="I71" s="23">
        <f>Tabela1[[#This Row],[ PAINEL (A) (unidade)]]*8</f>
        <v>0</v>
      </c>
      <c r="J71" s="23">
        <f t="shared" si="2"/>
        <v>0</v>
      </c>
      <c r="K71" s="23">
        <f t="shared" si="3"/>
        <v>0</v>
      </c>
      <c r="L71" s="23">
        <f>Tabela1[[#This Row],[CANTO TDC 25 (unidade)]]/2</f>
        <v>0</v>
      </c>
    </row>
    <row r="72" spans="1:12" ht="15.75" x14ac:dyDescent="0.25">
      <c r="A72" s="18"/>
      <c r="B72" s="17"/>
      <c r="C72" s="17"/>
      <c r="D72" s="17"/>
      <c r="E72" s="19">
        <f>ROUNDUP(Tabela1[[#This Row],[QTD (METRO)]]/1.2,0)*2</f>
        <v>0</v>
      </c>
      <c r="F72" s="20">
        <f>ROUNDUP(Tabela1[[#This Row],[QTD (METRO)]]/1.2,0)*2</f>
        <v>0</v>
      </c>
      <c r="G72" s="21">
        <f>Tabela1[[#This Row],[ PAINEL (A) (unidade)]]*4</f>
        <v>0</v>
      </c>
      <c r="H72" s="23">
        <f>Tabela1[[#This Row],[PAINEL (B) (unidade)]]*4</f>
        <v>0</v>
      </c>
      <c r="I72" s="23">
        <f>Tabela1[[#This Row],[ PAINEL (A) (unidade)]]*8</f>
        <v>0</v>
      </c>
      <c r="J72" s="23">
        <f t="shared" si="2"/>
        <v>0</v>
      </c>
      <c r="K72" s="23">
        <f t="shared" si="3"/>
        <v>0</v>
      </c>
      <c r="L72" s="23">
        <f>Tabela1[[#This Row],[CANTO TDC 25 (unidade)]]/2</f>
        <v>0</v>
      </c>
    </row>
    <row r="73" spans="1:12" ht="15.75" x14ac:dyDescent="0.25">
      <c r="A73" s="18"/>
      <c r="B73" s="17"/>
      <c r="C73" s="17"/>
      <c r="D73" s="17"/>
      <c r="E73" s="19">
        <f>ROUNDUP(Tabela1[[#This Row],[QTD (METRO)]]/1.2,0)*2</f>
        <v>0</v>
      </c>
      <c r="F73" s="20">
        <f>ROUNDUP(Tabela1[[#This Row],[QTD (METRO)]]/1.2,0)*2</f>
        <v>0</v>
      </c>
      <c r="G73" s="21">
        <f>Tabela1[[#This Row],[ PAINEL (A) (unidade)]]*4</f>
        <v>0</v>
      </c>
      <c r="H73" s="23">
        <f>Tabela1[[#This Row],[PAINEL (B) (unidade)]]*4</f>
        <v>0</v>
      </c>
      <c r="I73" s="23">
        <f>Tabela1[[#This Row],[ PAINEL (A) (unidade)]]*8</f>
        <v>0</v>
      </c>
      <c r="J73" s="23">
        <f t="shared" si="2"/>
        <v>0</v>
      </c>
      <c r="K73" s="23">
        <f t="shared" si="3"/>
        <v>0</v>
      </c>
      <c r="L73" s="23">
        <f>Tabela1[[#This Row],[CANTO TDC 25 (unidade)]]/2</f>
        <v>0</v>
      </c>
    </row>
    <row r="74" spans="1:12" ht="15.75" x14ac:dyDescent="0.25">
      <c r="A74" s="18"/>
      <c r="B74" s="17"/>
      <c r="C74" s="17"/>
      <c r="D74" s="17"/>
      <c r="E74" s="19">
        <f>ROUNDUP(Tabela1[[#This Row],[QTD (METRO)]]/1.2,0)*2</f>
        <v>0</v>
      </c>
      <c r="F74" s="20">
        <f>ROUNDUP(Tabela1[[#This Row],[QTD (METRO)]]/1.2,0)*2</f>
        <v>0</v>
      </c>
      <c r="G74" s="21">
        <f>Tabela1[[#This Row],[ PAINEL (A) (unidade)]]*4</f>
        <v>0</v>
      </c>
      <c r="H74" s="23">
        <f>Tabela1[[#This Row],[PAINEL (B) (unidade)]]*4</f>
        <v>0</v>
      </c>
      <c r="I74" s="23">
        <f>Tabela1[[#This Row],[ PAINEL (A) (unidade)]]*8</f>
        <v>0</v>
      </c>
      <c r="J74" s="23">
        <f t="shared" si="2"/>
        <v>0</v>
      </c>
      <c r="K74" s="23">
        <f t="shared" si="3"/>
        <v>0</v>
      </c>
      <c r="L74" s="23">
        <f>Tabela1[[#This Row],[CANTO TDC 25 (unidade)]]/2</f>
        <v>0</v>
      </c>
    </row>
    <row r="75" spans="1:12" ht="15.75" x14ac:dyDescent="0.25">
      <c r="A75" s="18"/>
      <c r="B75" s="17"/>
      <c r="C75" s="17"/>
      <c r="D75" s="17"/>
      <c r="E75" s="19">
        <f>ROUNDUP(Tabela1[[#This Row],[QTD (METRO)]]/1.2,0)*2</f>
        <v>0</v>
      </c>
      <c r="F75" s="20">
        <f>ROUNDUP(Tabela1[[#This Row],[QTD (METRO)]]/1.2,0)*2</f>
        <v>0</v>
      </c>
      <c r="G75" s="21">
        <f>Tabela1[[#This Row],[ PAINEL (A) (unidade)]]*4</f>
        <v>0</v>
      </c>
      <c r="H75" s="23">
        <f>Tabela1[[#This Row],[PAINEL (B) (unidade)]]*4</f>
        <v>0</v>
      </c>
      <c r="I75" s="23">
        <f>Tabela1[[#This Row],[ PAINEL (A) (unidade)]]*8</f>
        <v>0</v>
      </c>
      <c r="J75" s="23">
        <f t="shared" si="2"/>
        <v>0</v>
      </c>
      <c r="K75" s="23">
        <f t="shared" si="3"/>
        <v>0</v>
      </c>
      <c r="L75" s="23">
        <f>Tabela1[[#This Row],[CANTO TDC 25 (unidade)]]/2</f>
        <v>0</v>
      </c>
    </row>
    <row r="76" spans="1:12" ht="15.75" x14ac:dyDescent="0.25">
      <c r="A76" s="18"/>
      <c r="B76" s="17"/>
      <c r="C76" s="17"/>
      <c r="D76" s="17"/>
      <c r="E76" s="19">
        <f>ROUNDUP(Tabela1[[#This Row],[QTD (METRO)]]/1.2,0)*2</f>
        <v>0</v>
      </c>
      <c r="F76" s="20">
        <f>ROUNDUP(Tabela1[[#This Row],[QTD (METRO)]]/1.2,0)*2</f>
        <v>0</v>
      </c>
      <c r="G76" s="21">
        <f>Tabela1[[#This Row],[ PAINEL (A) (unidade)]]*4</f>
        <v>0</v>
      </c>
      <c r="H76" s="23">
        <f>Tabela1[[#This Row],[PAINEL (B) (unidade)]]*4</f>
        <v>0</v>
      </c>
      <c r="I76" s="23">
        <f>Tabela1[[#This Row],[ PAINEL (A) (unidade)]]*8</f>
        <v>0</v>
      </c>
      <c r="J76" s="23">
        <f t="shared" si="2"/>
        <v>0</v>
      </c>
      <c r="K76" s="23">
        <f t="shared" si="3"/>
        <v>0</v>
      </c>
      <c r="L76" s="23">
        <f>Tabela1[[#This Row],[CANTO TDC 25 (unidade)]]/2</f>
        <v>0</v>
      </c>
    </row>
    <row r="77" spans="1:12" ht="15.75" x14ac:dyDescent="0.25">
      <c r="A77" s="18"/>
      <c r="B77" s="17"/>
      <c r="C77" s="17"/>
      <c r="D77" s="17"/>
      <c r="E77" s="19">
        <f>ROUNDUP(Tabela1[[#This Row],[QTD (METRO)]]/1.2,0)*2</f>
        <v>0</v>
      </c>
      <c r="F77" s="20">
        <f>ROUNDUP(Tabela1[[#This Row],[QTD (METRO)]]/1.2,0)*2</f>
        <v>0</v>
      </c>
      <c r="G77" s="21">
        <f>Tabela1[[#This Row],[ PAINEL (A) (unidade)]]*4</f>
        <v>0</v>
      </c>
      <c r="H77" s="23">
        <f>Tabela1[[#This Row],[PAINEL (B) (unidade)]]*4</f>
        <v>0</v>
      </c>
      <c r="I77" s="23">
        <f>Tabela1[[#This Row],[ PAINEL (A) (unidade)]]*8</f>
        <v>0</v>
      </c>
      <c r="J77" s="23">
        <f t="shared" ref="J77:J100" si="4">IFERROR(ROUNDUP((K77/350)*1000,0),"")</f>
        <v>0</v>
      </c>
      <c r="K77" s="23">
        <f t="shared" ref="K77:K100" si="5">IFERROR(((G77*C77)+(H77*D77))/2/1000,"")</f>
        <v>0</v>
      </c>
      <c r="L77" s="23">
        <f>Tabela1[[#This Row],[CANTO TDC 25 (unidade)]]/2</f>
        <v>0</v>
      </c>
    </row>
    <row r="78" spans="1:12" ht="15.75" x14ac:dyDescent="0.25">
      <c r="A78" s="18"/>
      <c r="B78" s="17"/>
      <c r="C78" s="17"/>
      <c r="D78" s="17"/>
      <c r="E78" s="19">
        <f>ROUNDUP(Tabela1[[#This Row],[QTD (METRO)]]/1.2,0)*2</f>
        <v>0</v>
      </c>
      <c r="F78" s="20">
        <f>ROUNDUP(Tabela1[[#This Row],[QTD (METRO)]]/1.2,0)*2</f>
        <v>0</v>
      </c>
      <c r="G78" s="21">
        <f>Tabela1[[#This Row],[ PAINEL (A) (unidade)]]*4</f>
        <v>0</v>
      </c>
      <c r="H78" s="23">
        <f>Tabela1[[#This Row],[PAINEL (B) (unidade)]]*4</f>
        <v>0</v>
      </c>
      <c r="I78" s="23">
        <f>Tabela1[[#This Row],[ PAINEL (A) (unidade)]]*8</f>
        <v>0</v>
      </c>
      <c r="J78" s="23">
        <f t="shared" si="4"/>
        <v>0</v>
      </c>
      <c r="K78" s="23">
        <f t="shared" si="5"/>
        <v>0</v>
      </c>
      <c r="L78" s="23">
        <f>Tabela1[[#This Row],[CANTO TDC 25 (unidade)]]/2</f>
        <v>0</v>
      </c>
    </row>
    <row r="79" spans="1:12" ht="15.75" x14ac:dyDescent="0.25">
      <c r="A79" s="18"/>
      <c r="B79" s="17"/>
      <c r="C79" s="17"/>
      <c r="D79" s="17"/>
      <c r="E79" s="19">
        <f>ROUNDUP(Tabela1[[#This Row],[QTD (METRO)]]/1.2,0)*2</f>
        <v>0</v>
      </c>
      <c r="F79" s="20">
        <f>ROUNDUP(Tabela1[[#This Row],[QTD (METRO)]]/1.2,0)*2</f>
        <v>0</v>
      </c>
      <c r="G79" s="21">
        <f>Tabela1[[#This Row],[ PAINEL (A) (unidade)]]*4</f>
        <v>0</v>
      </c>
      <c r="H79" s="23">
        <f>Tabela1[[#This Row],[PAINEL (B) (unidade)]]*4</f>
        <v>0</v>
      </c>
      <c r="I79" s="23">
        <f>Tabela1[[#This Row],[ PAINEL (A) (unidade)]]*8</f>
        <v>0</v>
      </c>
      <c r="J79" s="23">
        <f t="shared" si="4"/>
        <v>0</v>
      </c>
      <c r="K79" s="23">
        <f t="shared" si="5"/>
        <v>0</v>
      </c>
      <c r="L79" s="23">
        <f>Tabela1[[#This Row],[CANTO TDC 25 (unidade)]]/2</f>
        <v>0</v>
      </c>
    </row>
    <row r="80" spans="1:12" ht="15.75" x14ac:dyDescent="0.25">
      <c r="A80" s="18"/>
      <c r="B80" s="17"/>
      <c r="C80" s="17"/>
      <c r="D80" s="17"/>
      <c r="E80" s="19">
        <f>ROUNDUP(Tabela1[[#This Row],[QTD (METRO)]]/1.2,0)*2</f>
        <v>0</v>
      </c>
      <c r="F80" s="20">
        <f>ROUNDUP(Tabela1[[#This Row],[QTD (METRO)]]/1.2,0)*2</f>
        <v>0</v>
      </c>
      <c r="G80" s="21">
        <f>Tabela1[[#This Row],[ PAINEL (A) (unidade)]]*4</f>
        <v>0</v>
      </c>
      <c r="H80" s="23">
        <f>Tabela1[[#This Row],[PAINEL (B) (unidade)]]*4</f>
        <v>0</v>
      </c>
      <c r="I80" s="23">
        <f>Tabela1[[#This Row],[ PAINEL (A) (unidade)]]*8</f>
        <v>0</v>
      </c>
      <c r="J80" s="23">
        <f t="shared" si="4"/>
        <v>0</v>
      </c>
      <c r="K80" s="23">
        <f t="shared" si="5"/>
        <v>0</v>
      </c>
      <c r="L80" s="23">
        <f>Tabela1[[#This Row],[CANTO TDC 25 (unidade)]]/2</f>
        <v>0</v>
      </c>
    </row>
    <row r="81" spans="1:12" ht="15.75" x14ac:dyDescent="0.25">
      <c r="A81" s="18"/>
      <c r="B81" s="17"/>
      <c r="C81" s="17"/>
      <c r="D81" s="17"/>
      <c r="E81" s="19">
        <f>ROUNDUP(Tabela1[[#This Row],[QTD (METRO)]]/1.2,0)*2</f>
        <v>0</v>
      </c>
      <c r="F81" s="20">
        <f>ROUNDUP(Tabela1[[#This Row],[QTD (METRO)]]/1.2,0)*2</f>
        <v>0</v>
      </c>
      <c r="G81" s="21">
        <f>Tabela1[[#This Row],[ PAINEL (A) (unidade)]]*4</f>
        <v>0</v>
      </c>
      <c r="H81" s="23">
        <f>Tabela1[[#This Row],[PAINEL (B) (unidade)]]*4</f>
        <v>0</v>
      </c>
      <c r="I81" s="23">
        <f>Tabela1[[#This Row],[ PAINEL (A) (unidade)]]*8</f>
        <v>0</v>
      </c>
      <c r="J81" s="23">
        <f t="shared" si="4"/>
        <v>0</v>
      </c>
      <c r="K81" s="23">
        <f t="shared" si="5"/>
        <v>0</v>
      </c>
      <c r="L81" s="23">
        <f>Tabela1[[#This Row],[CANTO TDC 25 (unidade)]]/2</f>
        <v>0</v>
      </c>
    </row>
    <row r="82" spans="1:12" ht="15.75" x14ac:dyDescent="0.25">
      <c r="A82" s="18"/>
      <c r="B82" s="17"/>
      <c r="C82" s="17"/>
      <c r="D82" s="17"/>
      <c r="E82" s="19">
        <f>ROUNDUP(Tabela1[[#This Row],[QTD (METRO)]]/1.2,0)*2</f>
        <v>0</v>
      </c>
      <c r="F82" s="20">
        <f>ROUNDUP(Tabela1[[#This Row],[QTD (METRO)]]/1.2,0)*2</f>
        <v>0</v>
      </c>
      <c r="G82" s="21">
        <f>Tabela1[[#This Row],[ PAINEL (A) (unidade)]]*4</f>
        <v>0</v>
      </c>
      <c r="H82" s="23">
        <f>Tabela1[[#This Row],[PAINEL (B) (unidade)]]*4</f>
        <v>0</v>
      </c>
      <c r="I82" s="23">
        <f>Tabela1[[#This Row],[ PAINEL (A) (unidade)]]*8</f>
        <v>0</v>
      </c>
      <c r="J82" s="23">
        <f t="shared" si="4"/>
        <v>0</v>
      </c>
      <c r="K82" s="23">
        <f t="shared" si="5"/>
        <v>0</v>
      </c>
      <c r="L82" s="23">
        <f>Tabela1[[#This Row],[CANTO TDC 25 (unidade)]]/2</f>
        <v>0</v>
      </c>
    </row>
    <row r="83" spans="1:12" ht="15.75" x14ac:dyDescent="0.25">
      <c r="A83" s="18"/>
      <c r="B83" s="17"/>
      <c r="C83" s="17"/>
      <c r="D83" s="17"/>
      <c r="E83" s="19">
        <f>ROUNDUP(Tabela1[[#This Row],[QTD (METRO)]]/1.2,0)*2</f>
        <v>0</v>
      </c>
      <c r="F83" s="20">
        <f>ROUNDUP(Tabela1[[#This Row],[QTD (METRO)]]/1.2,0)*2</f>
        <v>0</v>
      </c>
      <c r="G83" s="21">
        <f>Tabela1[[#This Row],[ PAINEL (A) (unidade)]]*4</f>
        <v>0</v>
      </c>
      <c r="H83" s="23">
        <f>Tabela1[[#This Row],[PAINEL (B) (unidade)]]*4</f>
        <v>0</v>
      </c>
      <c r="I83" s="23">
        <f>Tabela1[[#This Row],[ PAINEL (A) (unidade)]]*8</f>
        <v>0</v>
      </c>
      <c r="J83" s="23">
        <f t="shared" si="4"/>
        <v>0</v>
      </c>
      <c r="K83" s="23">
        <f t="shared" si="5"/>
        <v>0</v>
      </c>
      <c r="L83" s="23">
        <f>Tabela1[[#This Row],[CANTO TDC 25 (unidade)]]/2</f>
        <v>0</v>
      </c>
    </row>
    <row r="84" spans="1:12" ht="15.75" x14ac:dyDescent="0.25">
      <c r="A84" s="18"/>
      <c r="B84" s="17"/>
      <c r="C84" s="17"/>
      <c r="D84" s="17"/>
      <c r="E84" s="19">
        <f>ROUNDUP(Tabela1[[#This Row],[QTD (METRO)]]/1.2,0)*2</f>
        <v>0</v>
      </c>
      <c r="F84" s="20">
        <f>ROUNDUP(Tabela1[[#This Row],[QTD (METRO)]]/1.2,0)*2</f>
        <v>0</v>
      </c>
      <c r="G84" s="21">
        <f>Tabela1[[#This Row],[ PAINEL (A) (unidade)]]*4</f>
        <v>0</v>
      </c>
      <c r="H84" s="23">
        <f>Tabela1[[#This Row],[PAINEL (B) (unidade)]]*4</f>
        <v>0</v>
      </c>
      <c r="I84" s="23">
        <f>Tabela1[[#This Row],[ PAINEL (A) (unidade)]]*8</f>
        <v>0</v>
      </c>
      <c r="J84" s="23">
        <f t="shared" si="4"/>
        <v>0</v>
      </c>
      <c r="K84" s="23">
        <f t="shared" si="5"/>
        <v>0</v>
      </c>
      <c r="L84" s="23">
        <f>Tabela1[[#This Row],[CANTO TDC 25 (unidade)]]/2</f>
        <v>0</v>
      </c>
    </row>
    <row r="85" spans="1:12" ht="15.75" x14ac:dyDescent="0.25">
      <c r="A85" s="18"/>
      <c r="B85" s="17"/>
      <c r="C85" s="17"/>
      <c r="D85" s="17"/>
      <c r="E85" s="19">
        <f>ROUNDUP(Tabela1[[#This Row],[QTD (METRO)]]/1.2,0)*2</f>
        <v>0</v>
      </c>
      <c r="F85" s="20">
        <f>ROUNDUP(Tabela1[[#This Row],[QTD (METRO)]]/1.2,0)*2</f>
        <v>0</v>
      </c>
      <c r="G85" s="21">
        <f>Tabela1[[#This Row],[ PAINEL (A) (unidade)]]*4</f>
        <v>0</v>
      </c>
      <c r="H85" s="23">
        <f>Tabela1[[#This Row],[PAINEL (B) (unidade)]]*4</f>
        <v>0</v>
      </c>
      <c r="I85" s="23">
        <f>Tabela1[[#This Row],[ PAINEL (A) (unidade)]]*8</f>
        <v>0</v>
      </c>
      <c r="J85" s="23">
        <f t="shared" si="4"/>
        <v>0</v>
      </c>
      <c r="K85" s="23">
        <f t="shared" si="5"/>
        <v>0</v>
      </c>
      <c r="L85" s="23">
        <f>Tabela1[[#This Row],[CANTO TDC 25 (unidade)]]/2</f>
        <v>0</v>
      </c>
    </row>
    <row r="86" spans="1:12" ht="15.75" x14ac:dyDescent="0.25">
      <c r="A86" s="18"/>
      <c r="B86" s="17"/>
      <c r="C86" s="17"/>
      <c r="D86" s="17"/>
      <c r="E86" s="19">
        <f>ROUNDUP(Tabela1[[#This Row],[QTD (METRO)]]/1.2,0)*2</f>
        <v>0</v>
      </c>
      <c r="F86" s="20">
        <f>ROUNDUP(Tabela1[[#This Row],[QTD (METRO)]]/1.2,0)*2</f>
        <v>0</v>
      </c>
      <c r="G86" s="21">
        <f>Tabela1[[#This Row],[ PAINEL (A) (unidade)]]*4</f>
        <v>0</v>
      </c>
      <c r="H86" s="23">
        <f>Tabela1[[#This Row],[PAINEL (B) (unidade)]]*4</f>
        <v>0</v>
      </c>
      <c r="I86" s="23">
        <f>Tabela1[[#This Row],[ PAINEL (A) (unidade)]]*8</f>
        <v>0</v>
      </c>
      <c r="J86" s="23">
        <f t="shared" si="4"/>
        <v>0</v>
      </c>
      <c r="K86" s="23">
        <f t="shared" si="5"/>
        <v>0</v>
      </c>
      <c r="L86" s="23">
        <f>Tabela1[[#This Row],[CANTO TDC 25 (unidade)]]/2</f>
        <v>0</v>
      </c>
    </row>
    <row r="87" spans="1:12" ht="15.75" x14ac:dyDescent="0.25">
      <c r="A87" s="18"/>
      <c r="B87" s="17"/>
      <c r="C87" s="17"/>
      <c r="D87" s="17"/>
      <c r="E87" s="19">
        <f>ROUNDUP(Tabela1[[#This Row],[QTD (METRO)]]/1.2,0)*2</f>
        <v>0</v>
      </c>
      <c r="F87" s="20">
        <f>ROUNDUP(Tabela1[[#This Row],[QTD (METRO)]]/1.2,0)*2</f>
        <v>0</v>
      </c>
      <c r="G87" s="21">
        <f>Tabela1[[#This Row],[ PAINEL (A) (unidade)]]*4</f>
        <v>0</v>
      </c>
      <c r="H87" s="23">
        <f>Tabela1[[#This Row],[PAINEL (B) (unidade)]]*4</f>
        <v>0</v>
      </c>
      <c r="I87" s="23">
        <f>Tabela1[[#This Row],[ PAINEL (A) (unidade)]]*8</f>
        <v>0</v>
      </c>
      <c r="J87" s="23">
        <f t="shared" si="4"/>
        <v>0</v>
      </c>
      <c r="K87" s="23">
        <f t="shared" si="5"/>
        <v>0</v>
      </c>
      <c r="L87" s="23">
        <f>Tabela1[[#This Row],[CANTO TDC 25 (unidade)]]/2</f>
        <v>0</v>
      </c>
    </row>
    <row r="88" spans="1:12" ht="15.75" x14ac:dyDescent="0.25">
      <c r="A88" s="18"/>
      <c r="B88" s="17"/>
      <c r="C88" s="17"/>
      <c r="D88" s="17"/>
      <c r="E88" s="19">
        <f>ROUNDUP(Tabela1[[#This Row],[QTD (METRO)]]/1.2,0)*2</f>
        <v>0</v>
      </c>
      <c r="F88" s="20">
        <f>ROUNDUP(Tabela1[[#This Row],[QTD (METRO)]]/1.2,0)*2</f>
        <v>0</v>
      </c>
      <c r="G88" s="21">
        <f>Tabela1[[#This Row],[ PAINEL (A) (unidade)]]*4</f>
        <v>0</v>
      </c>
      <c r="H88" s="23">
        <f>Tabela1[[#This Row],[PAINEL (B) (unidade)]]*4</f>
        <v>0</v>
      </c>
      <c r="I88" s="23">
        <f>Tabela1[[#This Row],[ PAINEL (A) (unidade)]]*8</f>
        <v>0</v>
      </c>
      <c r="J88" s="23">
        <f t="shared" si="4"/>
        <v>0</v>
      </c>
      <c r="K88" s="23">
        <f t="shared" si="5"/>
        <v>0</v>
      </c>
      <c r="L88" s="23">
        <f>Tabela1[[#This Row],[CANTO TDC 25 (unidade)]]/2</f>
        <v>0</v>
      </c>
    </row>
    <row r="89" spans="1:12" ht="15.75" x14ac:dyDescent="0.25">
      <c r="A89" s="18"/>
      <c r="B89" s="17"/>
      <c r="C89" s="17"/>
      <c r="D89" s="17"/>
      <c r="E89" s="19">
        <f>ROUNDUP(Tabela1[[#This Row],[QTD (METRO)]]/1.2,0)*2</f>
        <v>0</v>
      </c>
      <c r="F89" s="20">
        <f>ROUNDUP(Tabela1[[#This Row],[QTD (METRO)]]/1.2,0)*2</f>
        <v>0</v>
      </c>
      <c r="G89" s="21">
        <f>Tabela1[[#This Row],[ PAINEL (A) (unidade)]]*4</f>
        <v>0</v>
      </c>
      <c r="H89" s="23">
        <f>Tabela1[[#This Row],[PAINEL (B) (unidade)]]*4</f>
        <v>0</v>
      </c>
      <c r="I89" s="23">
        <f>Tabela1[[#This Row],[ PAINEL (A) (unidade)]]*8</f>
        <v>0</v>
      </c>
      <c r="J89" s="23">
        <f t="shared" si="4"/>
        <v>0</v>
      </c>
      <c r="K89" s="23">
        <f t="shared" si="5"/>
        <v>0</v>
      </c>
      <c r="L89" s="23">
        <f>Tabela1[[#This Row],[CANTO TDC 25 (unidade)]]/2</f>
        <v>0</v>
      </c>
    </row>
    <row r="90" spans="1:12" ht="15.75" x14ac:dyDescent="0.25">
      <c r="A90" s="18"/>
      <c r="B90" s="17"/>
      <c r="C90" s="17"/>
      <c r="D90" s="17"/>
      <c r="E90" s="19">
        <f>ROUNDUP(Tabela1[[#This Row],[QTD (METRO)]]/1.2,0)*2</f>
        <v>0</v>
      </c>
      <c r="F90" s="20">
        <f>ROUNDUP(Tabela1[[#This Row],[QTD (METRO)]]/1.2,0)*2</f>
        <v>0</v>
      </c>
      <c r="G90" s="21">
        <f>Tabela1[[#This Row],[ PAINEL (A) (unidade)]]*4</f>
        <v>0</v>
      </c>
      <c r="H90" s="23">
        <f>Tabela1[[#This Row],[PAINEL (B) (unidade)]]*4</f>
        <v>0</v>
      </c>
      <c r="I90" s="23">
        <f>Tabela1[[#This Row],[ PAINEL (A) (unidade)]]*8</f>
        <v>0</v>
      </c>
      <c r="J90" s="23">
        <f t="shared" si="4"/>
        <v>0</v>
      </c>
      <c r="K90" s="23">
        <f t="shared" si="5"/>
        <v>0</v>
      </c>
      <c r="L90" s="23">
        <f>Tabela1[[#This Row],[CANTO TDC 25 (unidade)]]/2</f>
        <v>0</v>
      </c>
    </row>
    <row r="91" spans="1:12" ht="15.75" x14ac:dyDescent="0.25">
      <c r="A91" s="18"/>
      <c r="B91" s="17"/>
      <c r="C91" s="17"/>
      <c r="D91" s="17"/>
      <c r="E91" s="19">
        <f>ROUNDUP(Tabela1[[#This Row],[QTD (METRO)]]/1.2,0)*2</f>
        <v>0</v>
      </c>
      <c r="F91" s="20">
        <f>ROUNDUP(Tabela1[[#This Row],[QTD (METRO)]]/1.2,0)*2</f>
        <v>0</v>
      </c>
      <c r="G91" s="21">
        <f>Tabela1[[#This Row],[ PAINEL (A) (unidade)]]*4</f>
        <v>0</v>
      </c>
      <c r="H91" s="23">
        <f>Tabela1[[#This Row],[PAINEL (B) (unidade)]]*4</f>
        <v>0</v>
      </c>
      <c r="I91" s="23">
        <f>Tabela1[[#This Row],[ PAINEL (A) (unidade)]]*8</f>
        <v>0</v>
      </c>
      <c r="J91" s="23">
        <f t="shared" si="4"/>
        <v>0</v>
      </c>
      <c r="K91" s="23">
        <f t="shared" si="5"/>
        <v>0</v>
      </c>
      <c r="L91" s="23">
        <f>Tabela1[[#This Row],[CANTO TDC 25 (unidade)]]/2</f>
        <v>0</v>
      </c>
    </row>
    <row r="92" spans="1:12" ht="15.75" x14ac:dyDescent="0.25">
      <c r="A92" s="18"/>
      <c r="B92" s="17"/>
      <c r="C92" s="17"/>
      <c r="D92" s="17"/>
      <c r="E92" s="19">
        <f>ROUNDUP(Tabela1[[#This Row],[QTD (METRO)]]/1.2,0)*2</f>
        <v>0</v>
      </c>
      <c r="F92" s="20">
        <f>ROUNDUP(Tabela1[[#This Row],[QTD (METRO)]]/1.2,0)*2</f>
        <v>0</v>
      </c>
      <c r="G92" s="21">
        <f>Tabela1[[#This Row],[ PAINEL (A) (unidade)]]*4</f>
        <v>0</v>
      </c>
      <c r="H92" s="23">
        <f>Tabela1[[#This Row],[PAINEL (B) (unidade)]]*4</f>
        <v>0</v>
      </c>
      <c r="I92" s="23">
        <f>Tabela1[[#This Row],[ PAINEL (A) (unidade)]]*8</f>
        <v>0</v>
      </c>
      <c r="J92" s="23">
        <f t="shared" si="4"/>
        <v>0</v>
      </c>
      <c r="K92" s="23">
        <f t="shared" si="5"/>
        <v>0</v>
      </c>
      <c r="L92" s="23">
        <f>Tabela1[[#This Row],[CANTO TDC 25 (unidade)]]/2</f>
        <v>0</v>
      </c>
    </row>
    <row r="93" spans="1:12" ht="15.75" x14ac:dyDescent="0.25">
      <c r="A93" s="18"/>
      <c r="B93" s="17"/>
      <c r="C93" s="17"/>
      <c r="D93" s="17"/>
      <c r="E93" s="19">
        <f>ROUNDUP(Tabela1[[#This Row],[QTD (METRO)]]/1.2,0)*2</f>
        <v>0</v>
      </c>
      <c r="F93" s="20">
        <f>ROUNDUP(Tabela1[[#This Row],[QTD (METRO)]]/1.2,0)*2</f>
        <v>0</v>
      </c>
      <c r="G93" s="21">
        <f>Tabela1[[#This Row],[ PAINEL (A) (unidade)]]*4</f>
        <v>0</v>
      </c>
      <c r="H93" s="23">
        <f>Tabela1[[#This Row],[PAINEL (B) (unidade)]]*4</f>
        <v>0</v>
      </c>
      <c r="I93" s="23">
        <f>Tabela1[[#This Row],[ PAINEL (A) (unidade)]]*8</f>
        <v>0</v>
      </c>
      <c r="J93" s="23">
        <f t="shared" si="4"/>
        <v>0</v>
      </c>
      <c r="K93" s="23">
        <f t="shared" si="5"/>
        <v>0</v>
      </c>
      <c r="L93" s="23">
        <f>Tabela1[[#This Row],[CANTO TDC 25 (unidade)]]/2</f>
        <v>0</v>
      </c>
    </row>
    <row r="94" spans="1:12" ht="15.75" x14ac:dyDescent="0.25">
      <c r="A94" s="18"/>
      <c r="B94" s="17"/>
      <c r="C94" s="17"/>
      <c r="D94" s="17"/>
      <c r="E94" s="19">
        <f>ROUNDUP(Tabela1[[#This Row],[QTD (METRO)]]/1.2,0)*2</f>
        <v>0</v>
      </c>
      <c r="F94" s="20">
        <f>ROUNDUP(Tabela1[[#This Row],[QTD (METRO)]]/1.2,0)*2</f>
        <v>0</v>
      </c>
      <c r="G94" s="21">
        <f>Tabela1[[#This Row],[ PAINEL (A) (unidade)]]*4</f>
        <v>0</v>
      </c>
      <c r="H94" s="23">
        <f>Tabela1[[#This Row],[PAINEL (B) (unidade)]]*4</f>
        <v>0</v>
      </c>
      <c r="I94" s="23">
        <f>Tabela1[[#This Row],[ PAINEL (A) (unidade)]]*8</f>
        <v>0</v>
      </c>
      <c r="J94" s="23">
        <f t="shared" si="4"/>
        <v>0</v>
      </c>
      <c r="K94" s="23">
        <f t="shared" si="5"/>
        <v>0</v>
      </c>
      <c r="L94" s="23">
        <f>Tabela1[[#This Row],[CANTO TDC 25 (unidade)]]/2</f>
        <v>0</v>
      </c>
    </row>
    <row r="95" spans="1:12" ht="15.75" x14ac:dyDescent="0.25">
      <c r="A95" s="18"/>
      <c r="B95" s="17"/>
      <c r="C95" s="17"/>
      <c r="D95" s="17"/>
      <c r="E95" s="19">
        <f>ROUNDUP(Tabela1[[#This Row],[QTD (METRO)]]/1.2,0)*2</f>
        <v>0</v>
      </c>
      <c r="F95" s="20">
        <f>ROUNDUP(Tabela1[[#This Row],[QTD (METRO)]]/1.2,0)*2</f>
        <v>0</v>
      </c>
      <c r="G95" s="21">
        <f>Tabela1[[#This Row],[ PAINEL (A) (unidade)]]*4</f>
        <v>0</v>
      </c>
      <c r="H95" s="23">
        <f>Tabela1[[#This Row],[PAINEL (B) (unidade)]]*4</f>
        <v>0</v>
      </c>
      <c r="I95" s="23">
        <f>Tabela1[[#This Row],[ PAINEL (A) (unidade)]]*8</f>
        <v>0</v>
      </c>
      <c r="J95" s="23">
        <f t="shared" si="4"/>
        <v>0</v>
      </c>
      <c r="K95" s="23">
        <f t="shared" si="5"/>
        <v>0</v>
      </c>
      <c r="L95" s="23">
        <f>Tabela1[[#This Row],[CANTO TDC 25 (unidade)]]/2</f>
        <v>0</v>
      </c>
    </row>
    <row r="96" spans="1:12" ht="15.75" x14ac:dyDescent="0.25">
      <c r="A96" s="18"/>
      <c r="B96" s="17"/>
      <c r="C96" s="17"/>
      <c r="D96" s="17"/>
      <c r="E96" s="19">
        <f>ROUNDUP(Tabela1[[#This Row],[QTD (METRO)]]/1.2,0)*2</f>
        <v>0</v>
      </c>
      <c r="F96" s="20">
        <f>ROUNDUP(Tabela1[[#This Row],[QTD (METRO)]]/1.2,0)*2</f>
        <v>0</v>
      </c>
      <c r="G96" s="21">
        <f>Tabela1[[#This Row],[ PAINEL (A) (unidade)]]*4</f>
        <v>0</v>
      </c>
      <c r="H96" s="23">
        <f>Tabela1[[#This Row],[PAINEL (B) (unidade)]]*4</f>
        <v>0</v>
      </c>
      <c r="I96" s="23">
        <f>Tabela1[[#This Row],[ PAINEL (A) (unidade)]]*8</f>
        <v>0</v>
      </c>
      <c r="J96" s="23">
        <f t="shared" si="4"/>
        <v>0</v>
      </c>
      <c r="K96" s="23">
        <f t="shared" si="5"/>
        <v>0</v>
      </c>
      <c r="L96" s="23">
        <f>Tabela1[[#This Row],[CANTO TDC 25 (unidade)]]/2</f>
        <v>0</v>
      </c>
    </row>
    <row r="97" spans="1:12" ht="15.75" x14ac:dyDescent="0.25">
      <c r="A97" s="18"/>
      <c r="B97" s="17"/>
      <c r="C97" s="17"/>
      <c r="D97" s="17"/>
      <c r="E97" s="19">
        <f>ROUNDUP(Tabela1[[#This Row],[QTD (METRO)]]/1.2,0)*2</f>
        <v>0</v>
      </c>
      <c r="F97" s="20">
        <f>ROUNDUP(Tabela1[[#This Row],[QTD (METRO)]]/1.2,0)*2</f>
        <v>0</v>
      </c>
      <c r="G97" s="21">
        <f>Tabela1[[#This Row],[ PAINEL (A) (unidade)]]*4</f>
        <v>0</v>
      </c>
      <c r="H97" s="23">
        <f>Tabela1[[#This Row],[PAINEL (B) (unidade)]]*4</f>
        <v>0</v>
      </c>
      <c r="I97" s="23">
        <f>Tabela1[[#This Row],[ PAINEL (A) (unidade)]]*8</f>
        <v>0</v>
      </c>
      <c r="J97" s="23">
        <f t="shared" si="4"/>
        <v>0</v>
      </c>
      <c r="K97" s="23">
        <f t="shared" si="5"/>
        <v>0</v>
      </c>
      <c r="L97" s="23">
        <f>Tabela1[[#This Row],[CANTO TDC 25 (unidade)]]/2</f>
        <v>0</v>
      </c>
    </row>
    <row r="98" spans="1:12" ht="15.75" x14ac:dyDescent="0.25">
      <c r="A98" s="18"/>
      <c r="B98" s="17"/>
      <c r="C98" s="17"/>
      <c r="D98" s="17"/>
      <c r="E98" s="19">
        <f>ROUNDUP(Tabela1[[#This Row],[QTD (METRO)]]/1.2,0)*2</f>
        <v>0</v>
      </c>
      <c r="F98" s="20">
        <f>ROUNDUP(Tabela1[[#This Row],[QTD (METRO)]]/1.2,0)*2</f>
        <v>0</v>
      </c>
      <c r="G98" s="21">
        <f>Tabela1[[#This Row],[ PAINEL (A) (unidade)]]*4</f>
        <v>0</v>
      </c>
      <c r="H98" s="23">
        <f>Tabela1[[#This Row],[PAINEL (B) (unidade)]]*4</f>
        <v>0</v>
      </c>
      <c r="I98" s="23">
        <f>Tabela1[[#This Row],[ PAINEL (A) (unidade)]]*8</f>
        <v>0</v>
      </c>
      <c r="J98" s="23">
        <f t="shared" si="4"/>
        <v>0</v>
      </c>
      <c r="K98" s="23">
        <f t="shared" si="5"/>
        <v>0</v>
      </c>
      <c r="L98" s="23">
        <f>Tabela1[[#This Row],[CANTO TDC 25 (unidade)]]/2</f>
        <v>0</v>
      </c>
    </row>
    <row r="99" spans="1:12" ht="15.75" x14ac:dyDescent="0.25">
      <c r="A99" s="18"/>
      <c r="B99" s="17"/>
      <c r="C99" s="17"/>
      <c r="D99" s="17"/>
      <c r="E99" s="19">
        <f>ROUNDUP(Tabela1[[#This Row],[QTD (METRO)]]/1.2,0)*2</f>
        <v>0</v>
      </c>
      <c r="F99" s="20">
        <f>ROUNDUP(Tabela1[[#This Row],[QTD (METRO)]]/1.2,0)*2</f>
        <v>0</v>
      </c>
      <c r="G99" s="21">
        <f>Tabela1[[#This Row],[ PAINEL (A) (unidade)]]*4</f>
        <v>0</v>
      </c>
      <c r="H99" s="23">
        <f>Tabela1[[#This Row],[PAINEL (B) (unidade)]]*4</f>
        <v>0</v>
      </c>
      <c r="I99" s="23">
        <f>Tabela1[[#This Row],[ PAINEL (A) (unidade)]]*8</f>
        <v>0</v>
      </c>
      <c r="J99" s="23">
        <f t="shared" si="4"/>
        <v>0</v>
      </c>
      <c r="K99" s="23">
        <f t="shared" si="5"/>
        <v>0</v>
      </c>
      <c r="L99" s="23">
        <f>Tabela1[[#This Row],[CANTO TDC 25 (unidade)]]/2</f>
        <v>0</v>
      </c>
    </row>
    <row r="100" spans="1:12" ht="15.75" x14ac:dyDescent="0.25">
      <c r="A100" s="18"/>
      <c r="B100" s="17"/>
      <c r="C100" s="17"/>
      <c r="D100" s="17"/>
      <c r="E100" s="19">
        <f>ROUNDUP(Tabela1[[#This Row],[QTD (METRO)]]/1.2,0)*2</f>
        <v>0</v>
      </c>
      <c r="F100" s="20">
        <f>ROUNDUP(Tabela1[[#This Row],[QTD (METRO)]]/1.2,0)*2</f>
        <v>0</v>
      </c>
      <c r="G100" s="21">
        <f>Tabela1[[#This Row],[ PAINEL (A) (unidade)]]*4</f>
        <v>0</v>
      </c>
      <c r="H100" s="23">
        <f>Tabela1[[#This Row],[PAINEL (B) (unidade)]]*4</f>
        <v>0</v>
      </c>
      <c r="I100" s="23">
        <f>Tabela1[[#This Row],[ PAINEL (A) (unidade)]]*8</f>
        <v>0</v>
      </c>
      <c r="J100" s="23">
        <f t="shared" si="4"/>
        <v>0</v>
      </c>
      <c r="K100" s="23">
        <f t="shared" si="5"/>
        <v>0</v>
      </c>
      <c r="L100" s="23">
        <f>Tabela1[[#This Row],[CANTO TDC 25 (unidade)]]/2</f>
        <v>0</v>
      </c>
    </row>
  </sheetData>
  <sheetProtection algorithmName="SHA-512" hashValue="W+C2P/h2XguzBWJU48VdkKlpr953+3dBIY7S1zrxyzcu41THyO19B2pdr60eUTuY8VVOy1k/C7XhkQUcwbxGdQ==" saltValue="Lzu6X9orDORItpp/yuDQPA==" spinCount="100000" sheet="1" objects="1" scenarios="1"/>
  <dataValidations count="4">
    <dataValidation type="list" allowBlank="1" showInputMessage="1" showErrorMessage="1" sqref="B6:B100">
      <formula1>"PAINEL CLICK (MACHO),PAINEL CLICK (FÊMEA)"</formula1>
    </dataValidation>
    <dataValidation type="list" allowBlank="1" showInputMessage="1" showErrorMessage="1" sqref="C5:D100">
      <formula1>"100,150,200,250,300,350,400,450,500,550,600"</formula1>
    </dataValidation>
    <dataValidation type="custom" allowBlank="1" showInputMessage="1" showErrorMessage="1" sqref="H5">
      <formula1>C5+5*A5</formula1>
    </dataValidation>
    <dataValidation type="list" allowBlank="1" showInputMessage="1" showErrorMessage="1" sqref="B5">
      <formula1>"PAINEL CLICK"</formula1>
    </dataValidation>
  </dataValidations>
  <pageMargins left="0.511811024" right="0.511811024" top="0.78740157499999996" bottom="0.78740157499999996" header="0.31496062000000002" footer="0.31496062000000002"/>
  <pageSetup paperSize="9" orientation="landscape" r:id="rId1"/>
  <headerFooter>
    <oddHeader>&amp;C&amp;G</oddHeader>
  </headerFooter>
  <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showGridLines="0" showRowColHeaders="0" workbookViewId="0"/>
  </sheetViews>
  <sheetFormatPr defaultRowHeight="15" x14ac:dyDescent="0.25"/>
  <cols>
    <col min="1" max="1" width="10.85546875" customWidth="1"/>
    <col min="2" max="2" width="26.140625" hidden="1" customWidth="1"/>
    <col min="3" max="3" width="12.85546875" customWidth="1"/>
    <col min="4" max="4" width="14.5703125" customWidth="1"/>
    <col min="5" max="5" width="11.85546875" customWidth="1"/>
    <col min="6" max="6" width="13.5703125" customWidth="1"/>
    <col min="7" max="7" width="13.85546875" customWidth="1"/>
    <col min="8" max="8" width="12.85546875" customWidth="1"/>
    <col min="9" max="9" width="11.85546875" customWidth="1"/>
    <col min="10" max="10" width="12" customWidth="1"/>
    <col min="11" max="11" width="12.42578125" customWidth="1"/>
    <col min="12" max="12" width="12.7109375" customWidth="1"/>
    <col min="13" max="13" width="14.5703125" customWidth="1"/>
  </cols>
  <sheetData>
    <row r="1" spans="1:13" ht="108.75" customHeight="1" thickBot="1" x14ac:dyDescent="0.3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0"/>
    </row>
    <row r="2" spans="1:13" ht="62.25" customHeight="1" thickBot="1" x14ac:dyDescent="0.3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</row>
    <row r="3" spans="1:13" ht="136.5" customHeight="1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"/>
    </row>
    <row r="4" spans="1:13" ht="63" customHeight="1" x14ac:dyDescent="0.25">
      <c r="A4" s="14" t="s">
        <v>31</v>
      </c>
      <c r="B4" s="15" t="s">
        <v>0</v>
      </c>
      <c r="C4" s="14" t="s">
        <v>21</v>
      </c>
      <c r="D4" s="14" t="s">
        <v>22</v>
      </c>
      <c r="E4" s="14" t="s">
        <v>24</v>
      </c>
      <c r="F4" s="14" t="s">
        <v>25</v>
      </c>
      <c r="G4" s="14" t="s">
        <v>26</v>
      </c>
      <c r="H4" s="14" t="s">
        <v>39</v>
      </c>
      <c r="I4" s="14" t="s">
        <v>40</v>
      </c>
      <c r="J4" s="14" t="s">
        <v>30</v>
      </c>
      <c r="K4" s="14" t="s">
        <v>34</v>
      </c>
      <c r="L4" s="14" t="s">
        <v>23</v>
      </c>
      <c r="M4" s="16" t="s">
        <v>27</v>
      </c>
    </row>
    <row r="5" spans="1:13" ht="21" customHeight="1" x14ac:dyDescent="0.25">
      <c r="A5" s="18"/>
      <c r="B5" s="18"/>
      <c r="C5" s="18"/>
      <c r="D5" s="18"/>
      <c r="E5" s="23">
        <f>Tabela156[[#This Row],[QTD (unidade)]]*2</f>
        <v>0</v>
      </c>
      <c r="F5" s="23">
        <f>Tabela156[[#This Row],[QTD (unidade)]]</f>
        <v>0</v>
      </c>
      <c r="G5" s="23">
        <f>Tabela156[[#This Row],[QTD (unidade)]]</f>
        <v>0</v>
      </c>
      <c r="H5" s="23">
        <f>Tabela156[[#This Row],[LATERAL (A) (unidade)]]*2</f>
        <v>0</v>
      </c>
      <c r="I5" s="23">
        <f>Tabela156[[#This Row],[RAIO INTERNO (B) (unidade)]]*4</f>
        <v>0</v>
      </c>
      <c r="J5" s="23" t="str">
        <f>IF(Tabela156[[#This Row],[DIMENSÕES A - LATERAL (mm)]]="","",A5*8)</f>
        <v/>
      </c>
      <c r="K5" s="23">
        <f t="shared" ref="K5" si="0">IFERROR(ROUNDUP((L5/350)*1000,0),"")</f>
        <v>0</v>
      </c>
      <c r="L5" s="23">
        <f t="shared" ref="L5" si="1">IFERROR(((H5*C5)+(I5*D5))/2/1000,"")</f>
        <v>0</v>
      </c>
      <c r="M5" s="23" t="str">
        <f t="shared" ref="M5" si="2">IFERROR(J5/2,"")</f>
        <v/>
      </c>
    </row>
    <row r="6" spans="1:13" ht="21" customHeight="1" x14ac:dyDescent="0.25">
      <c r="A6" s="18"/>
      <c r="B6" s="18"/>
      <c r="C6" s="18"/>
      <c r="D6" s="18"/>
      <c r="E6" s="23">
        <f>Tabela156[[#This Row],[QTD (unidade)]]*2</f>
        <v>0</v>
      </c>
      <c r="F6" s="23">
        <f>Tabela156[[#This Row],[QTD (unidade)]]</f>
        <v>0</v>
      </c>
      <c r="G6" s="23">
        <f>Tabela156[[#This Row],[QTD (unidade)]]</f>
        <v>0</v>
      </c>
      <c r="H6" s="23">
        <f>Tabela156[[#This Row],[LATERAL (A) (unidade)]]*2</f>
        <v>0</v>
      </c>
      <c r="I6" s="23">
        <f>Tabela156[[#This Row],[RAIO INTERNO (B) (unidade)]]*4</f>
        <v>0</v>
      </c>
      <c r="J6" s="23" t="str">
        <f>IF(Tabela156[[#This Row],[DIMENSÕES A - LATERAL (mm)]]="","",A6*8)</f>
        <v/>
      </c>
      <c r="K6" s="23">
        <f t="shared" ref="K6:K11" si="3">IFERROR(ROUNDUP((L6/350)*1000,0),"")</f>
        <v>0</v>
      </c>
      <c r="L6" s="23">
        <f t="shared" ref="L6:L11" si="4">IFERROR(((H6*C6)+(I6*D6))/2/1000,"")</f>
        <v>0</v>
      </c>
      <c r="M6" s="23" t="str">
        <f t="shared" ref="M6:M11" si="5">IFERROR(J6/2,"")</f>
        <v/>
      </c>
    </row>
    <row r="7" spans="1:13" ht="21" customHeight="1" x14ac:dyDescent="0.25">
      <c r="A7" s="18"/>
      <c r="B7" s="18"/>
      <c r="C7" s="18"/>
      <c r="D7" s="18"/>
      <c r="E7" s="23">
        <f>Tabela156[[#This Row],[QTD (unidade)]]*2</f>
        <v>0</v>
      </c>
      <c r="F7" s="23">
        <f>Tabela156[[#This Row],[QTD (unidade)]]</f>
        <v>0</v>
      </c>
      <c r="G7" s="23">
        <f>Tabela156[[#This Row],[QTD (unidade)]]</f>
        <v>0</v>
      </c>
      <c r="H7" s="23">
        <f>Tabela156[[#This Row],[LATERAL (A) (unidade)]]*2</f>
        <v>0</v>
      </c>
      <c r="I7" s="23">
        <f>Tabela156[[#This Row],[RAIO INTERNO (B) (unidade)]]*4</f>
        <v>0</v>
      </c>
      <c r="J7" s="23" t="str">
        <f>IF(Tabela156[[#This Row],[DIMENSÕES A - LATERAL (mm)]]="","",A7*8)</f>
        <v/>
      </c>
      <c r="K7" s="23">
        <f t="shared" si="3"/>
        <v>0</v>
      </c>
      <c r="L7" s="23">
        <f t="shared" si="4"/>
        <v>0</v>
      </c>
      <c r="M7" s="23" t="str">
        <f t="shared" si="5"/>
        <v/>
      </c>
    </row>
    <row r="8" spans="1:13" ht="21" customHeight="1" x14ac:dyDescent="0.25">
      <c r="A8" s="18"/>
      <c r="B8" s="18"/>
      <c r="C8" s="18"/>
      <c r="D8" s="18"/>
      <c r="E8" s="23">
        <f>Tabela156[[#This Row],[QTD (unidade)]]*2</f>
        <v>0</v>
      </c>
      <c r="F8" s="23">
        <f>Tabela156[[#This Row],[QTD (unidade)]]</f>
        <v>0</v>
      </c>
      <c r="G8" s="23">
        <f>Tabela156[[#This Row],[QTD (unidade)]]</f>
        <v>0</v>
      </c>
      <c r="H8" s="23">
        <f>Tabela156[[#This Row],[LATERAL (A) (unidade)]]*2</f>
        <v>0</v>
      </c>
      <c r="I8" s="23">
        <f>Tabela156[[#This Row],[RAIO INTERNO (B) (unidade)]]*4</f>
        <v>0</v>
      </c>
      <c r="J8" s="23" t="str">
        <f>IF(Tabela156[[#This Row],[DIMENSÕES A - LATERAL (mm)]]="","",A8*8)</f>
        <v/>
      </c>
      <c r="K8" s="23">
        <f t="shared" si="3"/>
        <v>0</v>
      </c>
      <c r="L8" s="23">
        <f t="shared" si="4"/>
        <v>0</v>
      </c>
      <c r="M8" s="23" t="str">
        <f t="shared" si="5"/>
        <v/>
      </c>
    </row>
    <row r="9" spans="1:13" ht="21" customHeight="1" x14ac:dyDescent="0.25">
      <c r="A9" s="18"/>
      <c r="B9" s="18"/>
      <c r="C9" s="18"/>
      <c r="D9" s="18"/>
      <c r="E9" s="23">
        <f>Tabela156[[#This Row],[QTD (unidade)]]*2</f>
        <v>0</v>
      </c>
      <c r="F9" s="23">
        <f>Tabela156[[#This Row],[QTD (unidade)]]</f>
        <v>0</v>
      </c>
      <c r="G9" s="23">
        <f>Tabela156[[#This Row],[QTD (unidade)]]</f>
        <v>0</v>
      </c>
      <c r="H9" s="23">
        <f>Tabela156[[#This Row],[LATERAL (A) (unidade)]]*2</f>
        <v>0</v>
      </c>
      <c r="I9" s="23">
        <f>Tabela156[[#This Row],[RAIO INTERNO (B) (unidade)]]*4</f>
        <v>0</v>
      </c>
      <c r="J9" s="23" t="str">
        <f>IF(Tabela156[[#This Row],[DIMENSÕES A - LATERAL (mm)]]="","",A9*8)</f>
        <v/>
      </c>
      <c r="K9" s="23">
        <f t="shared" si="3"/>
        <v>0</v>
      </c>
      <c r="L9" s="23">
        <f t="shared" si="4"/>
        <v>0</v>
      </c>
      <c r="M9" s="23" t="str">
        <f t="shared" si="5"/>
        <v/>
      </c>
    </row>
    <row r="10" spans="1:13" ht="21" customHeight="1" x14ac:dyDescent="0.25">
      <c r="A10" s="18"/>
      <c r="B10" s="18"/>
      <c r="C10" s="18"/>
      <c r="D10" s="18"/>
      <c r="E10" s="23">
        <f>Tabela156[[#This Row],[QTD (unidade)]]*2</f>
        <v>0</v>
      </c>
      <c r="F10" s="23">
        <f>Tabela156[[#This Row],[QTD (unidade)]]</f>
        <v>0</v>
      </c>
      <c r="G10" s="23">
        <f>Tabela156[[#This Row],[QTD (unidade)]]</f>
        <v>0</v>
      </c>
      <c r="H10" s="23">
        <f>Tabela156[[#This Row],[LATERAL (A) (unidade)]]*2</f>
        <v>0</v>
      </c>
      <c r="I10" s="23">
        <f>Tabela156[[#This Row],[RAIO INTERNO (B) (unidade)]]*4</f>
        <v>0</v>
      </c>
      <c r="J10" s="23" t="str">
        <f>IF(Tabela156[[#This Row],[DIMENSÕES A - LATERAL (mm)]]="","",A10*8)</f>
        <v/>
      </c>
      <c r="K10" s="23">
        <f t="shared" si="3"/>
        <v>0</v>
      </c>
      <c r="L10" s="23">
        <f t="shared" si="4"/>
        <v>0</v>
      </c>
      <c r="M10" s="23" t="str">
        <f t="shared" si="5"/>
        <v/>
      </c>
    </row>
    <row r="11" spans="1:13" ht="21" customHeight="1" x14ac:dyDescent="0.25">
      <c r="A11" s="18"/>
      <c r="B11" s="18"/>
      <c r="C11" s="18"/>
      <c r="D11" s="18"/>
      <c r="E11" s="23">
        <f>Tabela156[[#This Row],[QTD (unidade)]]*2</f>
        <v>0</v>
      </c>
      <c r="F11" s="23">
        <f>Tabela156[[#This Row],[QTD (unidade)]]</f>
        <v>0</v>
      </c>
      <c r="G11" s="23">
        <f>Tabela156[[#This Row],[QTD (unidade)]]</f>
        <v>0</v>
      </c>
      <c r="H11" s="23">
        <f>Tabela156[[#This Row],[LATERAL (A) (unidade)]]*2</f>
        <v>0</v>
      </c>
      <c r="I11" s="23">
        <f>Tabela156[[#This Row],[RAIO INTERNO (B) (unidade)]]*4</f>
        <v>0</v>
      </c>
      <c r="J11" s="23" t="str">
        <f>IF(Tabela156[[#This Row],[DIMENSÕES A - LATERAL (mm)]]="","",A11*8)</f>
        <v/>
      </c>
      <c r="K11" s="23">
        <f t="shared" si="3"/>
        <v>0</v>
      </c>
      <c r="L11" s="23">
        <f t="shared" si="4"/>
        <v>0</v>
      </c>
      <c r="M11" s="23" t="str">
        <f t="shared" si="5"/>
        <v/>
      </c>
    </row>
    <row r="12" spans="1:13" ht="15.75" x14ac:dyDescent="0.25">
      <c r="A12" s="18"/>
      <c r="B12" s="18"/>
      <c r="C12" s="18"/>
      <c r="D12" s="18"/>
      <c r="E12" s="23">
        <f>Tabela156[[#This Row],[QTD (unidade)]]*2</f>
        <v>0</v>
      </c>
      <c r="F12" s="23">
        <f>Tabela156[[#This Row],[QTD (unidade)]]</f>
        <v>0</v>
      </c>
      <c r="G12" s="23">
        <f>Tabela156[[#This Row],[QTD (unidade)]]</f>
        <v>0</v>
      </c>
      <c r="H12" s="23">
        <f>Tabela156[[#This Row],[LATERAL (A) (unidade)]]*2</f>
        <v>0</v>
      </c>
      <c r="I12" s="23">
        <f>Tabela156[[#This Row],[RAIO INTERNO (B) (unidade)]]*4</f>
        <v>0</v>
      </c>
      <c r="J12" s="23" t="str">
        <f>IF(Tabela156[[#This Row],[DIMENSÕES A - LATERAL (mm)]]="","",A12*8)</f>
        <v/>
      </c>
      <c r="K12" s="23">
        <f t="shared" ref="K12:K75" si="6">IFERROR(ROUNDUP((L12/350)*1000,0),"")</f>
        <v>0</v>
      </c>
      <c r="L12" s="23">
        <f t="shared" ref="L12:L75" si="7">IFERROR(((H12*C12)+(I12*D12))/2/1000,"")</f>
        <v>0</v>
      </c>
      <c r="M12" s="23" t="str">
        <f t="shared" ref="M12:M75" si="8">IFERROR(J12/2,"")</f>
        <v/>
      </c>
    </row>
    <row r="13" spans="1:13" ht="15.75" x14ac:dyDescent="0.25">
      <c r="A13" s="18"/>
      <c r="B13" s="18"/>
      <c r="C13" s="18"/>
      <c r="D13" s="18"/>
      <c r="E13" s="23">
        <f>Tabela156[[#This Row],[QTD (unidade)]]*2</f>
        <v>0</v>
      </c>
      <c r="F13" s="23">
        <f>Tabela156[[#This Row],[QTD (unidade)]]</f>
        <v>0</v>
      </c>
      <c r="G13" s="23">
        <f>Tabela156[[#This Row],[QTD (unidade)]]</f>
        <v>0</v>
      </c>
      <c r="H13" s="23">
        <f>Tabela156[[#This Row],[LATERAL (A) (unidade)]]*2</f>
        <v>0</v>
      </c>
      <c r="I13" s="23">
        <f>Tabela156[[#This Row],[RAIO INTERNO (B) (unidade)]]*4</f>
        <v>0</v>
      </c>
      <c r="J13" s="23" t="str">
        <f>IF(Tabela156[[#This Row],[DIMENSÕES A - LATERAL (mm)]]="","",A13*8)</f>
        <v/>
      </c>
      <c r="K13" s="23">
        <f t="shared" si="6"/>
        <v>0</v>
      </c>
      <c r="L13" s="23">
        <f t="shared" si="7"/>
        <v>0</v>
      </c>
      <c r="M13" s="23" t="str">
        <f t="shared" si="8"/>
        <v/>
      </c>
    </row>
    <row r="14" spans="1:13" ht="15.75" x14ac:dyDescent="0.25">
      <c r="A14" s="18"/>
      <c r="B14" s="18"/>
      <c r="C14" s="18"/>
      <c r="D14" s="18"/>
      <c r="E14" s="23">
        <f>Tabela156[[#This Row],[QTD (unidade)]]*2</f>
        <v>0</v>
      </c>
      <c r="F14" s="23">
        <f>Tabela156[[#This Row],[QTD (unidade)]]</f>
        <v>0</v>
      </c>
      <c r="G14" s="23">
        <f>Tabela156[[#This Row],[QTD (unidade)]]</f>
        <v>0</v>
      </c>
      <c r="H14" s="23">
        <f>Tabela156[[#This Row],[LATERAL (A) (unidade)]]*2</f>
        <v>0</v>
      </c>
      <c r="I14" s="23">
        <f>Tabela156[[#This Row],[RAIO INTERNO (B) (unidade)]]*4</f>
        <v>0</v>
      </c>
      <c r="J14" s="23" t="str">
        <f>IF(Tabela156[[#This Row],[DIMENSÕES A - LATERAL (mm)]]="","",A14*8)</f>
        <v/>
      </c>
      <c r="K14" s="23">
        <f t="shared" si="6"/>
        <v>0</v>
      </c>
      <c r="L14" s="23">
        <f t="shared" si="7"/>
        <v>0</v>
      </c>
      <c r="M14" s="23" t="str">
        <f t="shared" si="8"/>
        <v/>
      </c>
    </row>
    <row r="15" spans="1:13" ht="15.75" x14ac:dyDescent="0.25">
      <c r="A15" s="18"/>
      <c r="B15" s="18"/>
      <c r="C15" s="18"/>
      <c r="D15" s="18"/>
      <c r="E15" s="23">
        <f>Tabela156[[#This Row],[QTD (unidade)]]*2</f>
        <v>0</v>
      </c>
      <c r="F15" s="23">
        <f>Tabela156[[#This Row],[QTD (unidade)]]</f>
        <v>0</v>
      </c>
      <c r="G15" s="23">
        <f>Tabela156[[#This Row],[QTD (unidade)]]</f>
        <v>0</v>
      </c>
      <c r="H15" s="23">
        <f>Tabela156[[#This Row],[LATERAL (A) (unidade)]]*2</f>
        <v>0</v>
      </c>
      <c r="I15" s="23">
        <f>Tabela156[[#This Row],[RAIO INTERNO (B) (unidade)]]*4</f>
        <v>0</v>
      </c>
      <c r="J15" s="23" t="str">
        <f>IF(Tabela156[[#This Row],[DIMENSÕES A - LATERAL (mm)]]="","",A15*8)</f>
        <v/>
      </c>
      <c r="K15" s="23">
        <f t="shared" si="6"/>
        <v>0</v>
      </c>
      <c r="L15" s="23">
        <f t="shared" si="7"/>
        <v>0</v>
      </c>
      <c r="M15" s="23" t="str">
        <f t="shared" si="8"/>
        <v/>
      </c>
    </row>
    <row r="16" spans="1:13" ht="15.75" x14ac:dyDescent="0.25">
      <c r="A16" s="18"/>
      <c r="B16" s="18"/>
      <c r="C16" s="18"/>
      <c r="D16" s="18"/>
      <c r="E16" s="23">
        <f>Tabela156[[#This Row],[QTD (unidade)]]*2</f>
        <v>0</v>
      </c>
      <c r="F16" s="23">
        <f>Tabela156[[#This Row],[QTD (unidade)]]</f>
        <v>0</v>
      </c>
      <c r="G16" s="23">
        <f>Tabela156[[#This Row],[QTD (unidade)]]</f>
        <v>0</v>
      </c>
      <c r="H16" s="23">
        <f>Tabela156[[#This Row],[LATERAL (A) (unidade)]]*2</f>
        <v>0</v>
      </c>
      <c r="I16" s="23">
        <f>Tabela156[[#This Row],[RAIO INTERNO (B) (unidade)]]*4</f>
        <v>0</v>
      </c>
      <c r="J16" s="23" t="str">
        <f>IF(Tabela156[[#This Row],[DIMENSÕES A - LATERAL (mm)]]="","",A16*8)</f>
        <v/>
      </c>
      <c r="K16" s="23">
        <f t="shared" si="6"/>
        <v>0</v>
      </c>
      <c r="L16" s="23">
        <f t="shared" si="7"/>
        <v>0</v>
      </c>
      <c r="M16" s="23" t="str">
        <f t="shared" si="8"/>
        <v/>
      </c>
    </row>
    <row r="17" spans="1:13" ht="15.75" x14ac:dyDescent="0.25">
      <c r="A17" s="18"/>
      <c r="B17" s="18"/>
      <c r="C17" s="18"/>
      <c r="D17" s="18"/>
      <c r="E17" s="23">
        <f>Tabela156[[#This Row],[QTD (unidade)]]*2</f>
        <v>0</v>
      </c>
      <c r="F17" s="23">
        <f>Tabela156[[#This Row],[QTD (unidade)]]</f>
        <v>0</v>
      </c>
      <c r="G17" s="23">
        <f>Tabela156[[#This Row],[QTD (unidade)]]</f>
        <v>0</v>
      </c>
      <c r="H17" s="23">
        <f>Tabela156[[#This Row],[LATERAL (A) (unidade)]]*2</f>
        <v>0</v>
      </c>
      <c r="I17" s="23">
        <f>Tabela156[[#This Row],[RAIO INTERNO (B) (unidade)]]*4</f>
        <v>0</v>
      </c>
      <c r="J17" s="23" t="str">
        <f>IF(Tabela156[[#This Row],[DIMENSÕES A - LATERAL (mm)]]="","",A17*8)</f>
        <v/>
      </c>
      <c r="K17" s="23">
        <f t="shared" si="6"/>
        <v>0</v>
      </c>
      <c r="L17" s="23">
        <f t="shared" si="7"/>
        <v>0</v>
      </c>
      <c r="M17" s="23" t="str">
        <f t="shared" si="8"/>
        <v/>
      </c>
    </row>
    <row r="18" spans="1:13" ht="15.75" x14ac:dyDescent="0.25">
      <c r="A18" s="18"/>
      <c r="B18" s="18"/>
      <c r="C18" s="18"/>
      <c r="D18" s="18"/>
      <c r="E18" s="23">
        <f>Tabela156[[#This Row],[QTD (unidade)]]*2</f>
        <v>0</v>
      </c>
      <c r="F18" s="23">
        <f>Tabela156[[#This Row],[QTD (unidade)]]</f>
        <v>0</v>
      </c>
      <c r="G18" s="23">
        <f>Tabela156[[#This Row],[QTD (unidade)]]</f>
        <v>0</v>
      </c>
      <c r="H18" s="23">
        <f>Tabela156[[#This Row],[LATERAL (A) (unidade)]]*2</f>
        <v>0</v>
      </c>
      <c r="I18" s="23">
        <f>Tabela156[[#This Row],[RAIO INTERNO (B) (unidade)]]*4</f>
        <v>0</v>
      </c>
      <c r="J18" s="23" t="str">
        <f>IF(Tabela156[[#This Row],[DIMENSÕES A - LATERAL (mm)]]="","",A18*8)</f>
        <v/>
      </c>
      <c r="K18" s="23">
        <f t="shared" si="6"/>
        <v>0</v>
      </c>
      <c r="L18" s="23">
        <f t="shared" si="7"/>
        <v>0</v>
      </c>
      <c r="M18" s="23" t="str">
        <f t="shared" si="8"/>
        <v/>
      </c>
    </row>
    <row r="19" spans="1:13" ht="15.75" x14ac:dyDescent="0.25">
      <c r="A19" s="18"/>
      <c r="B19" s="18"/>
      <c r="C19" s="18"/>
      <c r="D19" s="18"/>
      <c r="E19" s="23">
        <f>Tabela156[[#This Row],[QTD (unidade)]]*2</f>
        <v>0</v>
      </c>
      <c r="F19" s="23">
        <f>Tabela156[[#This Row],[QTD (unidade)]]</f>
        <v>0</v>
      </c>
      <c r="G19" s="23">
        <f>Tabela156[[#This Row],[QTD (unidade)]]</f>
        <v>0</v>
      </c>
      <c r="H19" s="23">
        <f>Tabela156[[#This Row],[LATERAL (A) (unidade)]]*2</f>
        <v>0</v>
      </c>
      <c r="I19" s="23">
        <f>Tabela156[[#This Row],[RAIO INTERNO (B) (unidade)]]*4</f>
        <v>0</v>
      </c>
      <c r="J19" s="23" t="str">
        <f>IF(Tabela156[[#This Row],[DIMENSÕES A - LATERAL (mm)]]="","",A19*8)</f>
        <v/>
      </c>
      <c r="K19" s="23">
        <f t="shared" si="6"/>
        <v>0</v>
      </c>
      <c r="L19" s="23">
        <f t="shared" si="7"/>
        <v>0</v>
      </c>
      <c r="M19" s="23" t="str">
        <f t="shared" si="8"/>
        <v/>
      </c>
    </row>
    <row r="20" spans="1:13" ht="15.75" x14ac:dyDescent="0.25">
      <c r="A20" s="18"/>
      <c r="B20" s="18"/>
      <c r="C20" s="18"/>
      <c r="D20" s="18"/>
      <c r="E20" s="23">
        <f>Tabela156[[#This Row],[QTD (unidade)]]*2</f>
        <v>0</v>
      </c>
      <c r="F20" s="23">
        <f>Tabela156[[#This Row],[QTD (unidade)]]</f>
        <v>0</v>
      </c>
      <c r="G20" s="23">
        <f>Tabela156[[#This Row],[QTD (unidade)]]</f>
        <v>0</v>
      </c>
      <c r="H20" s="23">
        <f>Tabela156[[#This Row],[LATERAL (A) (unidade)]]*2</f>
        <v>0</v>
      </c>
      <c r="I20" s="23">
        <f>Tabela156[[#This Row],[RAIO INTERNO (B) (unidade)]]*4</f>
        <v>0</v>
      </c>
      <c r="J20" s="23" t="str">
        <f>IF(Tabela156[[#This Row],[DIMENSÕES A - LATERAL (mm)]]="","",A20*8)</f>
        <v/>
      </c>
      <c r="K20" s="23">
        <f t="shared" si="6"/>
        <v>0</v>
      </c>
      <c r="L20" s="23">
        <f t="shared" si="7"/>
        <v>0</v>
      </c>
      <c r="M20" s="23" t="str">
        <f t="shared" si="8"/>
        <v/>
      </c>
    </row>
    <row r="21" spans="1:13" ht="15.75" x14ac:dyDescent="0.25">
      <c r="A21" s="18"/>
      <c r="B21" s="18"/>
      <c r="C21" s="18"/>
      <c r="D21" s="18"/>
      <c r="E21" s="23">
        <f>Tabela156[[#This Row],[QTD (unidade)]]*2</f>
        <v>0</v>
      </c>
      <c r="F21" s="23">
        <f>Tabela156[[#This Row],[QTD (unidade)]]</f>
        <v>0</v>
      </c>
      <c r="G21" s="23">
        <f>Tabela156[[#This Row],[QTD (unidade)]]</f>
        <v>0</v>
      </c>
      <c r="H21" s="23">
        <f>Tabela156[[#This Row],[LATERAL (A) (unidade)]]*2</f>
        <v>0</v>
      </c>
      <c r="I21" s="23">
        <f>Tabela156[[#This Row],[RAIO INTERNO (B) (unidade)]]*4</f>
        <v>0</v>
      </c>
      <c r="J21" s="23" t="str">
        <f>IF(Tabela156[[#This Row],[DIMENSÕES A - LATERAL (mm)]]="","",A21*8)</f>
        <v/>
      </c>
      <c r="K21" s="23">
        <f t="shared" si="6"/>
        <v>0</v>
      </c>
      <c r="L21" s="23">
        <f t="shared" si="7"/>
        <v>0</v>
      </c>
      <c r="M21" s="23" t="str">
        <f t="shared" si="8"/>
        <v/>
      </c>
    </row>
    <row r="22" spans="1:13" ht="15.75" x14ac:dyDescent="0.25">
      <c r="A22" s="18"/>
      <c r="B22" s="18"/>
      <c r="C22" s="18"/>
      <c r="D22" s="18"/>
      <c r="E22" s="23">
        <f>Tabela156[[#This Row],[QTD (unidade)]]*2</f>
        <v>0</v>
      </c>
      <c r="F22" s="23">
        <f>Tabela156[[#This Row],[QTD (unidade)]]</f>
        <v>0</v>
      </c>
      <c r="G22" s="23">
        <f>Tabela156[[#This Row],[QTD (unidade)]]</f>
        <v>0</v>
      </c>
      <c r="H22" s="23">
        <f>Tabela156[[#This Row],[LATERAL (A) (unidade)]]*2</f>
        <v>0</v>
      </c>
      <c r="I22" s="23">
        <f>Tabela156[[#This Row],[RAIO INTERNO (B) (unidade)]]*4</f>
        <v>0</v>
      </c>
      <c r="J22" s="23" t="str">
        <f>IF(Tabela156[[#This Row],[DIMENSÕES A - LATERAL (mm)]]="","",A22*8)</f>
        <v/>
      </c>
      <c r="K22" s="23">
        <f t="shared" si="6"/>
        <v>0</v>
      </c>
      <c r="L22" s="23">
        <f t="shared" si="7"/>
        <v>0</v>
      </c>
      <c r="M22" s="23" t="str">
        <f t="shared" si="8"/>
        <v/>
      </c>
    </row>
    <row r="23" spans="1:13" ht="15.75" x14ac:dyDescent="0.25">
      <c r="A23" s="18"/>
      <c r="B23" s="18"/>
      <c r="C23" s="18"/>
      <c r="D23" s="18"/>
      <c r="E23" s="23">
        <f>Tabela156[[#This Row],[QTD (unidade)]]*2</f>
        <v>0</v>
      </c>
      <c r="F23" s="23">
        <f>Tabela156[[#This Row],[QTD (unidade)]]</f>
        <v>0</v>
      </c>
      <c r="G23" s="23">
        <f>Tabela156[[#This Row],[QTD (unidade)]]</f>
        <v>0</v>
      </c>
      <c r="H23" s="23">
        <f>Tabela156[[#This Row],[LATERAL (A) (unidade)]]*2</f>
        <v>0</v>
      </c>
      <c r="I23" s="23">
        <f>Tabela156[[#This Row],[RAIO INTERNO (B) (unidade)]]*4</f>
        <v>0</v>
      </c>
      <c r="J23" s="23" t="str">
        <f>IF(Tabela156[[#This Row],[DIMENSÕES A - LATERAL (mm)]]="","",A23*8)</f>
        <v/>
      </c>
      <c r="K23" s="23">
        <f t="shared" si="6"/>
        <v>0</v>
      </c>
      <c r="L23" s="23">
        <f t="shared" si="7"/>
        <v>0</v>
      </c>
      <c r="M23" s="23" t="str">
        <f t="shared" si="8"/>
        <v/>
      </c>
    </row>
    <row r="24" spans="1:13" ht="15.75" x14ac:dyDescent="0.25">
      <c r="A24" s="18"/>
      <c r="B24" s="18"/>
      <c r="C24" s="18"/>
      <c r="D24" s="18"/>
      <c r="E24" s="23">
        <f>Tabela156[[#This Row],[QTD (unidade)]]*2</f>
        <v>0</v>
      </c>
      <c r="F24" s="23">
        <f>Tabela156[[#This Row],[QTD (unidade)]]</f>
        <v>0</v>
      </c>
      <c r="G24" s="23">
        <f>Tabela156[[#This Row],[QTD (unidade)]]</f>
        <v>0</v>
      </c>
      <c r="H24" s="23">
        <f>Tabela156[[#This Row],[LATERAL (A) (unidade)]]*2</f>
        <v>0</v>
      </c>
      <c r="I24" s="23">
        <f>Tabela156[[#This Row],[RAIO INTERNO (B) (unidade)]]*4</f>
        <v>0</v>
      </c>
      <c r="J24" s="23" t="str">
        <f>IF(Tabela156[[#This Row],[DIMENSÕES A - LATERAL (mm)]]="","",A24*8)</f>
        <v/>
      </c>
      <c r="K24" s="23">
        <f t="shared" si="6"/>
        <v>0</v>
      </c>
      <c r="L24" s="23">
        <f t="shared" si="7"/>
        <v>0</v>
      </c>
      <c r="M24" s="23" t="str">
        <f t="shared" si="8"/>
        <v/>
      </c>
    </row>
    <row r="25" spans="1:13" ht="15.75" x14ac:dyDescent="0.25">
      <c r="A25" s="18"/>
      <c r="B25" s="18"/>
      <c r="C25" s="18"/>
      <c r="D25" s="18"/>
      <c r="E25" s="23">
        <f>Tabela156[[#This Row],[QTD (unidade)]]*2</f>
        <v>0</v>
      </c>
      <c r="F25" s="23">
        <f>Tabela156[[#This Row],[QTD (unidade)]]</f>
        <v>0</v>
      </c>
      <c r="G25" s="23">
        <f>Tabela156[[#This Row],[QTD (unidade)]]</f>
        <v>0</v>
      </c>
      <c r="H25" s="23">
        <f>Tabela156[[#This Row],[LATERAL (A) (unidade)]]*2</f>
        <v>0</v>
      </c>
      <c r="I25" s="23">
        <f>Tabela156[[#This Row],[RAIO INTERNO (B) (unidade)]]*4</f>
        <v>0</v>
      </c>
      <c r="J25" s="23" t="str">
        <f>IF(Tabela156[[#This Row],[DIMENSÕES A - LATERAL (mm)]]="","",A25*8)</f>
        <v/>
      </c>
      <c r="K25" s="23">
        <f t="shared" si="6"/>
        <v>0</v>
      </c>
      <c r="L25" s="23">
        <f t="shared" si="7"/>
        <v>0</v>
      </c>
      <c r="M25" s="23" t="str">
        <f t="shared" si="8"/>
        <v/>
      </c>
    </row>
    <row r="26" spans="1:13" ht="15.75" x14ac:dyDescent="0.25">
      <c r="A26" s="18"/>
      <c r="B26" s="18"/>
      <c r="C26" s="18"/>
      <c r="D26" s="18"/>
      <c r="E26" s="23">
        <f>Tabela156[[#This Row],[QTD (unidade)]]*2</f>
        <v>0</v>
      </c>
      <c r="F26" s="23">
        <f>Tabela156[[#This Row],[QTD (unidade)]]</f>
        <v>0</v>
      </c>
      <c r="G26" s="23">
        <f>Tabela156[[#This Row],[QTD (unidade)]]</f>
        <v>0</v>
      </c>
      <c r="H26" s="23">
        <f>Tabela156[[#This Row],[LATERAL (A) (unidade)]]*2</f>
        <v>0</v>
      </c>
      <c r="I26" s="23">
        <f>Tabela156[[#This Row],[RAIO INTERNO (B) (unidade)]]*4</f>
        <v>0</v>
      </c>
      <c r="J26" s="23" t="str">
        <f>IF(Tabela156[[#This Row],[DIMENSÕES A - LATERAL (mm)]]="","",A26*8)</f>
        <v/>
      </c>
      <c r="K26" s="23">
        <f t="shared" si="6"/>
        <v>0</v>
      </c>
      <c r="L26" s="23">
        <f t="shared" si="7"/>
        <v>0</v>
      </c>
      <c r="M26" s="23" t="str">
        <f t="shared" si="8"/>
        <v/>
      </c>
    </row>
    <row r="27" spans="1:13" ht="15.75" x14ac:dyDescent="0.25">
      <c r="A27" s="18"/>
      <c r="B27" s="18"/>
      <c r="C27" s="18"/>
      <c r="D27" s="18"/>
      <c r="E27" s="23">
        <f>Tabela156[[#This Row],[QTD (unidade)]]*2</f>
        <v>0</v>
      </c>
      <c r="F27" s="23">
        <f>Tabela156[[#This Row],[QTD (unidade)]]</f>
        <v>0</v>
      </c>
      <c r="G27" s="23">
        <f>Tabela156[[#This Row],[QTD (unidade)]]</f>
        <v>0</v>
      </c>
      <c r="H27" s="23">
        <f>Tabela156[[#This Row],[LATERAL (A) (unidade)]]*2</f>
        <v>0</v>
      </c>
      <c r="I27" s="23">
        <f>Tabela156[[#This Row],[RAIO INTERNO (B) (unidade)]]*4</f>
        <v>0</v>
      </c>
      <c r="J27" s="23" t="str">
        <f>IF(Tabela156[[#This Row],[DIMENSÕES A - LATERAL (mm)]]="","",A27*8)</f>
        <v/>
      </c>
      <c r="K27" s="23">
        <f t="shared" si="6"/>
        <v>0</v>
      </c>
      <c r="L27" s="23">
        <f t="shared" si="7"/>
        <v>0</v>
      </c>
      <c r="M27" s="23" t="str">
        <f t="shared" si="8"/>
        <v/>
      </c>
    </row>
    <row r="28" spans="1:13" ht="15.75" x14ac:dyDescent="0.25">
      <c r="A28" s="18"/>
      <c r="B28" s="18"/>
      <c r="C28" s="18"/>
      <c r="D28" s="18"/>
      <c r="E28" s="23">
        <f>Tabela156[[#This Row],[QTD (unidade)]]*2</f>
        <v>0</v>
      </c>
      <c r="F28" s="23">
        <f>Tabela156[[#This Row],[QTD (unidade)]]</f>
        <v>0</v>
      </c>
      <c r="G28" s="23">
        <f>Tabela156[[#This Row],[QTD (unidade)]]</f>
        <v>0</v>
      </c>
      <c r="H28" s="23">
        <f>Tabela156[[#This Row],[LATERAL (A) (unidade)]]*2</f>
        <v>0</v>
      </c>
      <c r="I28" s="23">
        <f>Tabela156[[#This Row],[RAIO INTERNO (B) (unidade)]]*4</f>
        <v>0</v>
      </c>
      <c r="J28" s="23" t="str">
        <f>IF(Tabela156[[#This Row],[DIMENSÕES A - LATERAL (mm)]]="","",A28*8)</f>
        <v/>
      </c>
      <c r="K28" s="23">
        <f t="shared" si="6"/>
        <v>0</v>
      </c>
      <c r="L28" s="23">
        <f t="shared" si="7"/>
        <v>0</v>
      </c>
      <c r="M28" s="23" t="str">
        <f t="shared" si="8"/>
        <v/>
      </c>
    </row>
    <row r="29" spans="1:13" ht="15.75" x14ac:dyDescent="0.25">
      <c r="A29" s="18"/>
      <c r="B29" s="18"/>
      <c r="C29" s="18"/>
      <c r="D29" s="18"/>
      <c r="E29" s="23">
        <f>Tabela156[[#This Row],[QTD (unidade)]]*2</f>
        <v>0</v>
      </c>
      <c r="F29" s="23">
        <f>Tabela156[[#This Row],[QTD (unidade)]]</f>
        <v>0</v>
      </c>
      <c r="G29" s="23">
        <f>Tabela156[[#This Row],[QTD (unidade)]]</f>
        <v>0</v>
      </c>
      <c r="H29" s="23">
        <f>Tabela156[[#This Row],[LATERAL (A) (unidade)]]*2</f>
        <v>0</v>
      </c>
      <c r="I29" s="23">
        <f>Tabela156[[#This Row],[RAIO INTERNO (B) (unidade)]]*4</f>
        <v>0</v>
      </c>
      <c r="J29" s="23" t="str">
        <f>IF(Tabela156[[#This Row],[DIMENSÕES A - LATERAL (mm)]]="","",A29*8)</f>
        <v/>
      </c>
      <c r="K29" s="23">
        <f t="shared" si="6"/>
        <v>0</v>
      </c>
      <c r="L29" s="23">
        <f t="shared" si="7"/>
        <v>0</v>
      </c>
      <c r="M29" s="23" t="str">
        <f t="shared" si="8"/>
        <v/>
      </c>
    </row>
    <row r="30" spans="1:13" ht="15.75" x14ac:dyDescent="0.25">
      <c r="A30" s="18"/>
      <c r="B30" s="18"/>
      <c r="C30" s="18"/>
      <c r="D30" s="18"/>
      <c r="E30" s="23">
        <f>Tabela156[[#This Row],[QTD (unidade)]]*2</f>
        <v>0</v>
      </c>
      <c r="F30" s="23">
        <f>Tabela156[[#This Row],[QTD (unidade)]]</f>
        <v>0</v>
      </c>
      <c r="G30" s="23">
        <f>Tabela156[[#This Row],[QTD (unidade)]]</f>
        <v>0</v>
      </c>
      <c r="H30" s="23">
        <f>Tabela156[[#This Row],[LATERAL (A) (unidade)]]*2</f>
        <v>0</v>
      </c>
      <c r="I30" s="23">
        <f>Tabela156[[#This Row],[RAIO INTERNO (B) (unidade)]]*4</f>
        <v>0</v>
      </c>
      <c r="J30" s="23" t="str">
        <f>IF(Tabela156[[#This Row],[DIMENSÕES A - LATERAL (mm)]]="","",A30*8)</f>
        <v/>
      </c>
      <c r="K30" s="23">
        <f t="shared" si="6"/>
        <v>0</v>
      </c>
      <c r="L30" s="23">
        <f t="shared" si="7"/>
        <v>0</v>
      </c>
      <c r="M30" s="23" t="str">
        <f t="shared" si="8"/>
        <v/>
      </c>
    </row>
    <row r="31" spans="1:13" ht="15.75" x14ac:dyDescent="0.25">
      <c r="A31" s="18"/>
      <c r="B31" s="18"/>
      <c r="C31" s="18"/>
      <c r="D31" s="18"/>
      <c r="E31" s="23">
        <f>Tabela156[[#This Row],[QTD (unidade)]]*2</f>
        <v>0</v>
      </c>
      <c r="F31" s="23">
        <f>Tabela156[[#This Row],[QTD (unidade)]]</f>
        <v>0</v>
      </c>
      <c r="G31" s="23">
        <f>Tabela156[[#This Row],[QTD (unidade)]]</f>
        <v>0</v>
      </c>
      <c r="H31" s="23">
        <f>Tabela156[[#This Row],[LATERAL (A) (unidade)]]*2</f>
        <v>0</v>
      </c>
      <c r="I31" s="23">
        <f>Tabela156[[#This Row],[RAIO INTERNO (B) (unidade)]]*4</f>
        <v>0</v>
      </c>
      <c r="J31" s="23" t="str">
        <f>IF(Tabela156[[#This Row],[DIMENSÕES A - LATERAL (mm)]]="","",A31*8)</f>
        <v/>
      </c>
      <c r="K31" s="23">
        <f t="shared" si="6"/>
        <v>0</v>
      </c>
      <c r="L31" s="23">
        <f t="shared" si="7"/>
        <v>0</v>
      </c>
      <c r="M31" s="23" t="str">
        <f t="shared" si="8"/>
        <v/>
      </c>
    </row>
    <row r="32" spans="1:13" ht="15.75" x14ac:dyDescent="0.25">
      <c r="A32" s="18"/>
      <c r="B32" s="18"/>
      <c r="C32" s="18"/>
      <c r="D32" s="18"/>
      <c r="E32" s="23">
        <f>Tabela156[[#This Row],[QTD (unidade)]]*2</f>
        <v>0</v>
      </c>
      <c r="F32" s="23">
        <f>Tabela156[[#This Row],[QTD (unidade)]]</f>
        <v>0</v>
      </c>
      <c r="G32" s="23">
        <f>Tabela156[[#This Row],[QTD (unidade)]]</f>
        <v>0</v>
      </c>
      <c r="H32" s="23">
        <f>Tabela156[[#This Row],[LATERAL (A) (unidade)]]*2</f>
        <v>0</v>
      </c>
      <c r="I32" s="23">
        <f>Tabela156[[#This Row],[RAIO INTERNO (B) (unidade)]]*4</f>
        <v>0</v>
      </c>
      <c r="J32" s="23" t="str">
        <f>IF(Tabela156[[#This Row],[DIMENSÕES A - LATERAL (mm)]]="","",A32*8)</f>
        <v/>
      </c>
      <c r="K32" s="23">
        <f t="shared" si="6"/>
        <v>0</v>
      </c>
      <c r="L32" s="23">
        <f t="shared" si="7"/>
        <v>0</v>
      </c>
      <c r="M32" s="23" t="str">
        <f t="shared" si="8"/>
        <v/>
      </c>
    </row>
    <row r="33" spans="1:13" ht="15.75" x14ac:dyDescent="0.25">
      <c r="A33" s="18"/>
      <c r="B33" s="18"/>
      <c r="C33" s="18"/>
      <c r="D33" s="18"/>
      <c r="E33" s="23">
        <f>Tabela156[[#This Row],[QTD (unidade)]]*2</f>
        <v>0</v>
      </c>
      <c r="F33" s="23">
        <f>Tabela156[[#This Row],[QTD (unidade)]]</f>
        <v>0</v>
      </c>
      <c r="G33" s="23">
        <f>Tabela156[[#This Row],[QTD (unidade)]]</f>
        <v>0</v>
      </c>
      <c r="H33" s="23">
        <f>Tabela156[[#This Row],[LATERAL (A) (unidade)]]*2</f>
        <v>0</v>
      </c>
      <c r="I33" s="23">
        <f>Tabela156[[#This Row],[RAIO INTERNO (B) (unidade)]]*4</f>
        <v>0</v>
      </c>
      <c r="J33" s="23" t="str">
        <f>IF(Tabela156[[#This Row],[DIMENSÕES A - LATERAL (mm)]]="","",A33*8)</f>
        <v/>
      </c>
      <c r="K33" s="23">
        <f t="shared" si="6"/>
        <v>0</v>
      </c>
      <c r="L33" s="23">
        <f t="shared" si="7"/>
        <v>0</v>
      </c>
      <c r="M33" s="23" t="str">
        <f t="shared" si="8"/>
        <v/>
      </c>
    </row>
    <row r="34" spans="1:13" ht="15.75" x14ac:dyDescent="0.25">
      <c r="A34" s="18"/>
      <c r="B34" s="18"/>
      <c r="C34" s="18"/>
      <c r="D34" s="18"/>
      <c r="E34" s="23">
        <f>Tabela156[[#This Row],[QTD (unidade)]]*2</f>
        <v>0</v>
      </c>
      <c r="F34" s="23">
        <f>Tabela156[[#This Row],[QTD (unidade)]]</f>
        <v>0</v>
      </c>
      <c r="G34" s="23">
        <f>Tabela156[[#This Row],[QTD (unidade)]]</f>
        <v>0</v>
      </c>
      <c r="H34" s="23">
        <f>Tabela156[[#This Row],[LATERAL (A) (unidade)]]*2</f>
        <v>0</v>
      </c>
      <c r="I34" s="23">
        <f>Tabela156[[#This Row],[RAIO INTERNO (B) (unidade)]]*4</f>
        <v>0</v>
      </c>
      <c r="J34" s="23" t="str">
        <f>IF(Tabela156[[#This Row],[DIMENSÕES A - LATERAL (mm)]]="","",A34*8)</f>
        <v/>
      </c>
      <c r="K34" s="23">
        <f t="shared" si="6"/>
        <v>0</v>
      </c>
      <c r="L34" s="23">
        <f t="shared" si="7"/>
        <v>0</v>
      </c>
      <c r="M34" s="23" t="str">
        <f t="shared" si="8"/>
        <v/>
      </c>
    </row>
    <row r="35" spans="1:13" ht="15.75" x14ac:dyDescent="0.25">
      <c r="A35" s="18"/>
      <c r="B35" s="18"/>
      <c r="C35" s="18"/>
      <c r="D35" s="18"/>
      <c r="E35" s="23">
        <f>Tabela156[[#This Row],[QTD (unidade)]]*2</f>
        <v>0</v>
      </c>
      <c r="F35" s="23">
        <f>Tabela156[[#This Row],[QTD (unidade)]]</f>
        <v>0</v>
      </c>
      <c r="G35" s="23">
        <f>Tabela156[[#This Row],[QTD (unidade)]]</f>
        <v>0</v>
      </c>
      <c r="H35" s="23">
        <f>Tabela156[[#This Row],[LATERAL (A) (unidade)]]*2</f>
        <v>0</v>
      </c>
      <c r="I35" s="23">
        <f>Tabela156[[#This Row],[RAIO INTERNO (B) (unidade)]]*4</f>
        <v>0</v>
      </c>
      <c r="J35" s="23" t="str">
        <f>IF(Tabela156[[#This Row],[DIMENSÕES A - LATERAL (mm)]]="","",A35*8)</f>
        <v/>
      </c>
      <c r="K35" s="23">
        <f t="shared" si="6"/>
        <v>0</v>
      </c>
      <c r="L35" s="23">
        <f t="shared" si="7"/>
        <v>0</v>
      </c>
      <c r="M35" s="23" t="str">
        <f t="shared" si="8"/>
        <v/>
      </c>
    </row>
    <row r="36" spans="1:13" ht="15.75" x14ac:dyDescent="0.25">
      <c r="A36" s="18"/>
      <c r="B36" s="18"/>
      <c r="C36" s="18"/>
      <c r="D36" s="18"/>
      <c r="E36" s="23">
        <f>Tabela156[[#This Row],[QTD (unidade)]]*2</f>
        <v>0</v>
      </c>
      <c r="F36" s="23">
        <f>Tabela156[[#This Row],[QTD (unidade)]]</f>
        <v>0</v>
      </c>
      <c r="G36" s="23">
        <f>Tabela156[[#This Row],[QTD (unidade)]]</f>
        <v>0</v>
      </c>
      <c r="H36" s="23">
        <f>Tabela156[[#This Row],[LATERAL (A) (unidade)]]*2</f>
        <v>0</v>
      </c>
      <c r="I36" s="23">
        <f>Tabela156[[#This Row],[RAIO INTERNO (B) (unidade)]]*4</f>
        <v>0</v>
      </c>
      <c r="J36" s="23" t="str">
        <f>IF(Tabela156[[#This Row],[DIMENSÕES A - LATERAL (mm)]]="","",A36*8)</f>
        <v/>
      </c>
      <c r="K36" s="23">
        <f t="shared" si="6"/>
        <v>0</v>
      </c>
      <c r="L36" s="23">
        <f t="shared" si="7"/>
        <v>0</v>
      </c>
      <c r="M36" s="23" t="str">
        <f t="shared" si="8"/>
        <v/>
      </c>
    </row>
    <row r="37" spans="1:13" ht="15.75" x14ac:dyDescent="0.25">
      <c r="A37" s="18"/>
      <c r="B37" s="18"/>
      <c r="C37" s="18"/>
      <c r="D37" s="18"/>
      <c r="E37" s="23">
        <f>Tabela156[[#This Row],[QTD (unidade)]]*2</f>
        <v>0</v>
      </c>
      <c r="F37" s="23">
        <f>Tabela156[[#This Row],[QTD (unidade)]]</f>
        <v>0</v>
      </c>
      <c r="G37" s="23">
        <f>Tabela156[[#This Row],[QTD (unidade)]]</f>
        <v>0</v>
      </c>
      <c r="H37" s="23">
        <f>Tabela156[[#This Row],[LATERAL (A) (unidade)]]*2</f>
        <v>0</v>
      </c>
      <c r="I37" s="23">
        <f>Tabela156[[#This Row],[RAIO INTERNO (B) (unidade)]]*4</f>
        <v>0</v>
      </c>
      <c r="J37" s="23" t="str">
        <f>IF(Tabela156[[#This Row],[DIMENSÕES A - LATERAL (mm)]]="","",A37*8)</f>
        <v/>
      </c>
      <c r="K37" s="23">
        <f t="shared" si="6"/>
        <v>0</v>
      </c>
      <c r="L37" s="23">
        <f t="shared" si="7"/>
        <v>0</v>
      </c>
      <c r="M37" s="23" t="str">
        <f t="shared" si="8"/>
        <v/>
      </c>
    </row>
    <row r="38" spans="1:13" ht="15.75" x14ac:dyDescent="0.25">
      <c r="A38" s="18"/>
      <c r="B38" s="18"/>
      <c r="C38" s="18"/>
      <c r="D38" s="18"/>
      <c r="E38" s="23">
        <f>Tabela156[[#This Row],[QTD (unidade)]]*2</f>
        <v>0</v>
      </c>
      <c r="F38" s="23">
        <f>Tabela156[[#This Row],[QTD (unidade)]]</f>
        <v>0</v>
      </c>
      <c r="G38" s="23">
        <f>Tabela156[[#This Row],[QTD (unidade)]]</f>
        <v>0</v>
      </c>
      <c r="H38" s="23">
        <f>Tabela156[[#This Row],[LATERAL (A) (unidade)]]*2</f>
        <v>0</v>
      </c>
      <c r="I38" s="23">
        <f>Tabela156[[#This Row],[RAIO INTERNO (B) (unidade)]]*4</f>
        <v>0</v>
      </c>
      <c r="J38" s="23" t="str">
        <f>IF(Tabela156[[#This Row],[DIMENSÕES A - LATERAL (mm)]]="","",A38*8)</f>
        <v/>
      </c>
      <c r="K38" s="23">
        <f t="shared" si="6"/>
        <v>0</v>
      </c>
      <c r="L38" s="23">
        <f t="shared" si="7"/>
        <v>0</v>
      </c>
      <c r="M38" s="23" t="str">
        <f t="shared" si="8"/>
        <v/>
      </c>
    </row>
    <row r="39" spans="1:13" ht="15.75" x14ac:dyDescent="0.25">
      <c r="A39" s="18"/>
      <c r="B39" s="18"/>
      <c r="C39" s="18"/>
      <c r="D39" s="18"/>
      <c r="E39" s="23">
        <f>Tabela156[[#This Row],[QTD (unidade)]]*2</f>
        <v>0</v>
      </c>
      <c r="F39" s="23">
        <f>Tabela156[[#This Row],[QTD (unidade)]]</f>
        <v>0</v>
      </c>
      <c r="G39" s="23">
        <f>Tabela156[[#This Row],[QTD (unidade)]]</f>
        <v>0</v>
      </c>
      <c r="H39" s="23">
        <f>Tabela156[[#This Row],[LATERAL (A) (unidade)]]*2</f>
        <v>0</v>
      </c>
      <c r="I39" s="23">
        <f>Tabela156[[#This Row],[RAIO INTERNO (B) (unidade)]]*4</f>
        <v>0</v>
      </c>
      <c r="J39" s="23" t="str">
        <f>IF(Tabela156[[#This Row],[DIMENSÕES A - LATERAL (mm)]]="","",A39*8)</f>
        <v/>
      </c>
      <c r="K39" s="23">
        <f t="shared" si="6"/>
        <v>0</v>
      </c>
      <c r="L39" s="23">
        <f t="shared" si="7"/>
        <v>0</v>
      </c>
      <c r="M39" s="23" t="str">
        <f t="shared" si="8"/>
        <v/>
      </c>
    </row>
    <row r="40" spans="1:13" ht="15.75" x14ac:dyDescent="0.25">
      <c r="A40" s="18"/>
      <c r="B40" s="18"/>
      <c r="C40" s="18"/>
      <c r="D40" s="18"/>
      <c r="E40" s="23">
        <f>Tabela156[[#This Row],[QTD (unidade)]]*2</f>
        <v>0</v>
      </c>
      <c r="F40" s="23">
        <f>Tabela156[[#This Row],[QTD (unidade)]]</f>
        <v>0</v>
      </c>
      <c r="G40" s="23">
        <f>Tabela156[[#This Row],[QTD (unidade)]]</f>
        <v>0</v>
      </c>
      <c r="H40" s="23">
        <f>Tabela156[[#This Row],[LATERAL (A) (unidade)]]*2</f>
        <v>0</v>
      </c>
      <c r="I40" s="23">
        <f>Tabela156[[#This Row],[RAIO INTERNO (B) (unidade)]]*4</f>
        <v>0</v>
      </c>
      <c r="J40" s="23" t="str">
        <f>IF(Tabela156[[#This Row],[DIMENSÕES A - LATERAL (mm)]]="","",A40*8)</f>
        <v/>
      </c>
      <c r="K40" s="23">
        <f t="shared" si="6"/>
        <v>0</v>
      </c>
      <c r="L40" s="23">
        <f t="shared" si="7"/>
        <v>0</v>
      </c>
      <c r="M40" s="23" t="str">
        <f t="shared" si="8"/>
        <v/>
      </c>
    </row>
    <row r="41" spans="1:13" ht="15.75" x14ac:dyDescent="0.25">
      <c r="A41" s="18"/>
      <c r="B41" s="18"/>
      <c r="C41" s="18"/>
      <c r="D41" s="18"/>
      <c r="E41" s="23">
        <f>Tabela156[[#This Row],[QTD (unidade)]]*2</f>
        <v>0</v>
      </c>
      <c r="F41" s="23">
        <f>Tabela156[[#This Row],[QTD (unidade)]]</f>
        <v>0</v>
      </c>
      <c r="G41" s="23">
        <f>Tabela156[[#This Row],[QTD (unidade)]]</f>
        <v>0</v>
      </c>
      <c r="H41" s="23">
        <f>Tabela156[[#This Row],[LATERAL (A) (unidade)]]*2</f>
        <v>0</v>
      </c>
      <c r="I41" s="23">
        <f>Tabela156[[#This Row],[RAIO INTERNO (B) (unidade)]]*4</f>
        <v>0</v>
      </c>
      <c r="J41" s="23" t="str">
        <f>IF(Tabela156[[#This Row],[DIMENSÕES A - LATERAL (mm)]]="","",A41*8)</f>
        <v/>
      </c>
      <c r="K41" s="23">
        <f t="shared" si="6"/>
        <v>0</v>
      </c>
      <c r="L41" s="23">
        <f t="shared" si="7"/>
        <v>0</v>
      </c>
      <c r="M41" s="23" t="str">
        <f t="shared" si="8"/>
        <v/>
      </c>
    </row>
    <row r="42" spans="1:13" ht="15.75" x14ac:dyDescent="0.25">
      <c r="A42" s="18"/>
      <c r="B42" s="18"/>
      <c r="C42" s="18"/>
      <c r="D42" s="18"/>
      <c r="E42" s="23">
        <f>Tabela156[[#This Row],[QTD (unidade)]]*2</f>
        <v>0</v>
      </c>
      <c r="F42" s="23">
        <f>Tabela156[[#This Row],[QTD (unidade)]]</f>
        <v>0</v>
      </c>
      <c r="G42" s="23">
        <f>Tabela156[[#This Row],[QTD (unidade)]]</f>
        <v>0</v>
      </c>
      <c r="H42" s="23">
        <f>Tabela156[[#This Row],[LATERAL (A) (unidade)]]*2</f>
        <v>0</v>
      </c>
      <c r="I42" s="23">
        <f>Tabela156[[#This Row],[RAIO INTERNO (B) (unidade)]]*4</f>
        <v>0</v>
      </c>
      <c r="J42" s="23" t="str">
        <f>IF(Tabela156[[#This Row],[DIMENSÕES A - LATERAL (mm)]]="","",A42*8)</f>
        <v/>
      </c>
      <c r="K42" s="23">
        <f t="shared" si="6"/>
        <v>0</v>
      </c>
      <c r="L42" s="23">
        <f t="shared" si="7"/>
        <v>0</v>
      </c>
      <c r="M42" s="23" t="str">
        <f t="shared" si="8"/>
        <v/>
      </c>
    </row>
    <row r="43" spans="1:13" ht="15.75" x14ac:dyDescent="0.25">
      <c r="A43" s="18"/>
      <c r="B43" s="18"/>
      <c r="C43" s="18"/>
      <c r="D43" s="18"/>
      <c r="E43" s="23">
        <f>Tabela156[[#This Row],[QTD (unidade)]]*2</f>
        <v>0</v>
      </c>
      <c r="F43" s="23">
        <f>Tabela156[[#This Row],[QTD (unidade)]]</f>
        <v>0</v>
      </c>
      <c r="G43" s="23">
        <f>Tabela156[[#This Row],[QTD (unidade)]]</f>
        <v>0</v>
      </c>
      <c r="H43" s="23">
        <f>Tabela156[[#This Row],[LATERAL (A) (unidade)]]*2</f>
        <v>0</v>
      </c>
      <c r="I43" s="23">
        <f>Tabela156[[#This Row],[RAIO INTERNO (B) (unidade)]]*4</f>
        <v>0</v>
      </c>
      <c r="J43" s="23" t="str">
        <f>IF(Tabela156[[#This Row],[DIMENSÕES A - LATERAL (mm)]]="","",A43*8)</f>
        <v/>
      </c>
      <c r="K43" s="23">
        <f t="shared" si="6"/>
        <v>0</v>
      </c>
      <c r="L43" s="23">
        <f t="shared" si="7"/>
        <v>0</v>
      </c>
      <c r="M43" s="23" t="str">
        <f t="shared" si="8"/>
        <v/>
      </c>
    </row>
    <row r="44" spans="1:13" ht="15.75" x14ac:dyDescent="0.25">
      <c r="A44" s="18"/>
      <c r="B44" s="18"/>
      <c r="C44" s="18"/>
      <c r="D44" s="18"/>
      <c r="E44" s="23">
        <f>Tabela156[[#This Row],[QTD (unidade)]]*2</f>
        <v>0</v>
      </c>
      <c r="F44" s="23">
        <f>Tabela156[[#This Row],[QTD (unidade)]]</f>
        <v>0</v>
      </c>
      <c r="G44" s="23">
        <f>Tabela156[[#This Row],[QTD (unidade)]]</f>
        <v>0</v>
      </c>
      <c r="H44" s="23">
        <f>Tabela156[[#This Row],[LATERAL (A) (unidade)]]*2</f>
        <v>0</v>
      </c>
      <c r="I44" s="23">
        <f>Tabela156[[#This Row],[RAIO INTERNO (B) (unidade)]]*4</f>
        <v>0</v>
      </c>
      <c r="J44" s="23" t="str">
        <f>IF(Tabela156[[#This Row],[DIMENSÕES A - LATERAL (mm)]]="","",A44*8)</f>
        <v/>
      </c>
      <c r="K44" s="23">
        <f t="shared" si="6"/>
        <v>0</v>
      </c>
      <c r="L44" s="23">
        <f t="shared" si="7"/>
        <v>0</v>
      </c>
      <c r="M44" s="23" t="str">
        <f t="shared" si="8"/>
        <v/>
      </c>
    </row>
    <row r="45" spans="1:13" ht="15.75" x14ac:dyDescent="0.25">
      <c r="A45" s="18"/>
      <c r="B45" s="18"/>
      <c r="C45" s="18"/>
      <c r="D45" s="18"/>
      <c r="E45" s="23">
        <f>Tabela156[[#This Row],[QTD (unidade)]]*2</f>
        <v>0</v>
      </c>
      <c r="F45" s="23">
        <f>Tabela156[[#This Row],[QTD (unidade)]]</f>
        <v>0</v>
      </c>
      <c r="G45" s="23">
        <f>Tabela156[[#This Row],[QTD (unidade)]]</f>
        <v>0</v>
      </c>
      <c r="H45" s="23">
        <f>Tabela156[[#This Row],[LATERAL (A) (unidade)]]*2</f>
        <v>0</v>
      </c>
      <c r="I45" s="23">
        <f>Tabela156[[#This Row],[RAIO INTERNO (B) (unidade)]]*4</f>
        <v>0</v>
      </c>
      <c r="J45" s="23" t="str">
        <f>IF(Tabela156[[#This Row],[DIMENSÕES A - LATERAL (mm)]]="","",A45*8)</f>
        <v/>
      </c>
      <c r="K45" s="23">
        <f t="shared" si="6"/>
        <v>0</v>
      </c>
      <c r="L45" s="23">
        <f t="shared" si="7"/>
        <v>0</v>
      </c>
      <c r="M45" s="23" t="str">
        <f t="shared" si="8"/>
        <v/>
      </c>
    </row>
    <row r="46" spans="1:13" ht="15.75" x14ac:dyDescent="0.25">
      <c r="A46" s="18"/>
      <c r="B46" s="18"/>
      <c r="C46" s="18"/>
      <c r="D46" s="18"/>
      <c r="E46" s="23">
        <f>Tabela156[[#This Row],[QTD (unidade)]]*2</f>
        <v>0</v>
      </c>
      <c r="F46" s="23">
        <f>Tabela156[[#This Row],[QTD (unidade)]]</f>
        <v>0</v>
      </c>
      <c r="G46" s="23">
        <f>Tabela156[[#This Row],[QTD (unidade)]]</f>
        <v>0</v>
      </c>
      <c r="H46" s="23">
        <f>Tabela156[[#This Row],[LATERAL (A) (unidade)]]*2</f>
        <v>0</v>
      </c>
      <c r="I46" s="23">
        <f>Tabela156[[#This Row],[RAIO INTERNO (B) (unidade)]]*4</f>
        <v>0</v>
      </c>
      <c r="J46" s="23" t="str">
        <f>IF(Tabela156[[#This Row],[DIMENSÕES A - LATERAL (mm)]]="","",A46*8)</f>
        <v/>
      </c>
      <c r="K46" s="23">
        <f t="shared" si="6"/>
        <v>0</v>
      </c>
      <c r="L46" s="23">
        <f t="shared" si="7"/>
        <v>0</v>
      </c>
      <c r="M46" s="23" t="str">
        <f t="shared" si="8"/>
        <v/>
      </c>
    </row>
    <row r="47" spans="1:13" ht="15.75" x14ac:dyDescent="0.25">
      <c r="A47" s="18"/>
      <c r="B47" s="18"/>
      <c r="C47" s="18"/>
      <c r="D47" s="18"/>
      <c r="E47" s="23">
        <f>Tabela156[[#This Row],[QTD (unidade)]]*2</f>
        <v>0</v>
      </c>
      <c r="F47" s="23">
        <f>Tabela156[[#This Row],[QTD (unidade)]]</f>
        <v>0</v>
      </c>
      <c r="G47" s="23">
        <f>Tabela156[[#This Row],[QTD (unidade)]]</f>
        <v>0</v>
      </c>
      <c r="H47" s="23">
        <f>Tabela156[[#This Row],[LATERAL (A) (unidade)]]*2</f>
        <v>0</v>
      </c>
      <c r="I47" s="23">
        <f>Tabela156[[#This Row],[RAIO INTERNO (B) (unidade)]]*4</f>
        <v>0</v>
      </c>
      <c r="J47" s="23" t="str">
        <f>IF(Tabela156[[#This Row],[DIMENSÕES A - LATERAL (mm)]]="","",A47*8)</f>
        <v/>
      </c>
      <c r="K47" s="23">
        <f t="shared" si="6"/>
        <v>0</v>
      </c>
      <c r="L47" s="23">
        <f t="shared" si="7"/>
        <v>0</v>
      </c>
      <c r="M47" s="23" t="str">
        <f t="shared" si="8"/>
        <v/>
      </c>
    </row>
    <row r="48" spans="1:13" ht="15.75" x14ac:dyDescent="0.25">
      <c r="A48" s="18"/>
      <c r="B48" s="18"/>
      <c r="C48" s="18"/>
      <c r="D48" s="18"/>
      <c r="E48" s="23">
        <f>Tabela156[[#This Row],[QTD (unidade)]]*2</f>
        <v>0</v>
      </c>
      <c r="F48" s="23">
        <f>Tabela156[[#This Row],[QTD (unidade)]]</f>
        <v>0</v>
      </c>
      <c r="G48" s="23">
        <f>Tabela156[[#This Row],[QTD (unidade)]]</f>
        <v>0</v>
      </c>
      <c r="H48" s="23">
        <f>Tabela156[[#This Row],[LATERAL (A) (unidade)]]*2</f>
        <v>0</v>
      </c>
      <c r="I48" s="23">
        <f>Tabela156[[#This Row],[RAIO INTERNO (B) (unidade)]]*4</f>
        <v>0</v>
      </c>
      <c r="J48" s="23" t="str">
        <f>IF(Tabela156[[#This Row],[DIMENSÕES A - LATERAL (mm)]]="","",A48*8)</f>
        <v/>
      </c>
      <c r="K48" s="23">
        <f t="shared" si="6"/>
        <v>0</v>
      </c>
      <c r="L48" s="23">
        <f t="shared" si="7"/>
        <v>0</v>
      </c>
      <c r="M48" s="23" t="str">
        <f t="shared" si="8"/>
        <v/>
      </c>
    </row>
    <row r="49" spans="1:13" ht="15.75" x14ac:dyDescent="0.25">
      <c r="A49" s="18"/>
      <c r="B49" s="18"/>
      <c r="C49" s="18"/>
      <c r="D49" s="18"/>
      <c r="E49" s="23">
        <f>Tabela156[[#This Row],[QTD (unidade)]]*2</f>
        <v>0</v>
      </c>
      <c r="F49" s="23">
        <f>Tabela156[[#This Row],[QTD (unidade)]]</f>
        <v>0</v>
      </c>
      <c r="G49" s="23">
        <f>Tabela156[[#This Row],[QTD (unidade)]]</f>
        <v>0</v>
      </c>
      <c r="H49" s="23">
        <f>Tabela156[[#This Row],[LATERAL (A) (unidade)]]*2</f>
        <v>0</v>
      </c>
      <c r="I49" s="23">
        <f>Tabela156[[#This Row],[RAIO INTERNO (B) (unidade)]]*4</f>
        <v>0</v>
      </c>
      <c r="J49" s="23" t="str">
        <f>IF(Tabela156[[#This Row],[DIMENSÕES A - LATERAL (mm)]]="","",A49*8)</f>
        <v/>
      </c>
      <c r="K49" s="23">
        <f t="shared" si="6"/>
        <v>0</v>
      </c>
      <c r="L49" s="23">
        <f t="shared" si="7"/>
        <v>0</v>
      </c>
      <c r="M49" s="23" t="str">
        <f t="shared" si="8"/>
        <v/>
      </c>
    </row>
    <row r="50" spans="1:13" ht="15.75" x14ac:dyDescent="0.25">
      <c r="A50" s="18"/>
      <c r="B50" s="18"/>
      <c r="C50" s="18"/>
      <c r="D50" s="18"/>
      <c r="E50" s="23">
        <f>Tabela156[[#This Row],[QTD (unidade)]]*2</f>
        <v>0</v>
      </c>
      <c r="F50" s="23">
        <f>Tabela156[[#This Row],[QTD (unidade)]]</f>
        <v>0</v>
      </c>
      <c r="G50" s="23">
        <f>Tabela156[[#This Row],[QTD (unidade)]]</f>
        <v>0</v>
      </c>
      <c r="H50" s="23">
        <f>Tabela156[[#This Row],[LATERAL (A) (unidade)]]*2</f>
        <v>0</v>
      </c>
      <c r="I50" s="23">
        <f>Tabela156[[#This Row],[RAIO INTERNO (B) (unidade)]]*4</f>
        <v>0</v>
      </c>
      <c r="J50" s="23" t="str">
        <f>IF(Tabela156[[#This Row],[DIMENSÕES A - LATERAL (mm)]]="","",A50*8)</f>
        <v/>
      </c>
      <c r="K50" s="23">
        <f t="shared" si="6"/>
        <v>0</v>
      </c>
      <c r="L50" s="23">
        <f t="shared" si="7"/>
        <v>0</v>
      </c>
      <c r="M50" s="23" t="str">
        <f t="shared" si="8"/>
        <v/>
      </c>
    </row>
    <row r="51" spans="1:13" ht="15.75" x14ac:dyDescent="0.25">
      <c r="A51" s="18"/>
      <c r="B51" s="18"/>
      <c r="C51" s="18"/>
      <c r="D51" s="18"/>
      <c r="E51" s="23">
        <f>Tabela156[[#This Row],[QTD (unidade)]]*2</f>
        <v>0</v>
      </c>
      <c r="F51" s="23">
        <f>Tabela156[[#This Row],[QTD (unidade)]]</f>
        <v>0</v>
      </c>
      <c r="G51" s="23">
        <f>Tabela156[[#This Row],[QTD (unidade)]]</f>
        <v>0</v>
      </c>
      <c r="H51" s="23">
        <f>Tabela156[[#This Row],[LATERAL (A) (unidade)]]*2</f>
        <v>0</v>
      </c>
      <c r="I51" s="23">
        <f>Tabela156[[#This Row],[RAIO INTERNO (B) (unidade)]]*4</f>
        <v>0</v>
      </c>
      <c r="J51" s="23" t="str">
        <f>IF(Tabela156[[#This Row],[DIMENSÕES A - LATERAL (mm)]]="","",A51*8)</f>
        <v/>
      </c>
      <c r="K51" s="23">
        <f t="shared" si="6"/>
        <v>0</v>
      </c>
      <c r="L51" s="23">
        <f t="shared" si="7"/>
        <v>0</v>
      </c>
      <c r="M51" s="23" t="str">
        <f t="shared" si="8"/>
        <v/>
      </c>
    </row>
    <row r="52" spans="1:13" ht="15.75" x14ac:dyDescent="0.25">
      <c r="A52" s="18"/>
      <c r="B52" s="18"/>
      <c r="C52" s="18"/>
      <c r="D52" s="18"/>
      <c r="E52" s="23">
        <f>Tabela156[[#This Row],[QTD (unidade)]]*2</f>
        <v>0</v>
      </c>
      <c r="F52" s="23">
        <f>Tabela156[[#This Row],[QTD (unidade)]]</f>
        <v>0</v>
      </c>
      <c r="G52" s="23">
        <f>Tabela156[[#This Row],[QTD (unidade)]]</f>
        <v>0</v>
      </c>
      <c r="H52" s="23">
        <f>Tabela156[[#This Row],[LATERAL (A) (unidade)]]*2</f>
        <v>0</v>
      </c>
      <c r="I52" s="23">
        <f>Tabela156[[#This Row],[RAIO INTERNO (B) (unidade)]]*4</f>
        <v>0</v>
      </c>
      <c r="J52" s="23" t="str">
        <f>IF(Tabela156[[#This Row],[DIMENSÕES A - LATERAL (mm)]]="","",A52*8)</f>
        <v/>
      </c>
      <c r="K52" s="23">
        <f t="shared" si="6"/>
        <v>0</v>
      </c>
      <c r="L52" s="23">
        <f t="shared" si="7"/>
        <v>0</v>
      </c>
      <c r="M52" s="23" t="str">
        <f t="shared" si="8"/>
        <v/>
      </c>
    </row>
    <row r="53" spans="1:13" ht="15.75" x14ac:dyDescent="0.25">
      <c r="A53" s="18"/>
      <c r="B53" s="18"/>
      <c r="C53" s="18"/>
      <c r="D53" s="18"/>
      <c r="E53" s="23">
        <f>Tabela156[[#This Row],[QTD (unidade)]]*2</f>
        <v>0</v>
      </c>
      <c r="F53" s="23">
        <f>Tabela156[[#This Row],[QTD (unidade)]]</f>
        <v>0</v>
      </c>
      <c r="G53" s="23">
        <f>Tabela156[[#This Row],[QTD (unidade)]]</f>
        <v>0</v>
      </c>
      <c r="H53" s="23">
        <f>Tabela156[[#This Row],[LATERAL (A) (unidade)]]*2</f>
        <v>0</v>
      </c>
      <c r="I53" s="23">
        <f>Tabela156[[#This Row],[RAIO INTERNO (B) (unidade)]]*4</f>
        <v>0</v>
      </c>
      <c r="J53" s="23" t="str">
        <f>IF(Tabela156[[#This Row],[DIMENSÕES A - LATERAL (mm)]]="","",A53*8)</f>
        <v/>
      </c>
      <c r="K53" s="23">
        <f t="shared" si="6"/>
        <v>0</v>
      </c>
      <c r="L53" s="23">
        <f t="shared" si="7"/>
        <v>0</v>
      </c>
      <c r="M53" s="23" t="str">
        <f t="shared" si="8"/>
        <v/>
      </c>
    </row>
    <row r="54" spans="1:13" ht="15.75" x14ac:dyDescent="0.25">
      <c r="A54" s="18"/>
      <c r="B54" s="18"/>
      <c r="C54" s="18"/>
      <c r="D54" s="18"/>
      <c r="E54" s="23">
        <f>Tabela156[[#This Row],[QTD (unidade)]]*2</f>
        <v>0</v>
      </c>
      <c r="F54" s="23">
        <f>Tabela156[[#This Row],[QTD (unidade)]]</f>
        <v>0</v>
      </c>
      <c r="G54" s="23">
        <f>Tabela156[[#This Row],[QTD (unidade)]]</f>
        <v>0</v>
      </c>
      <c r="H54" s="23">
        <f>Tabela156[[#This Row],[LATERAL (A) (unidade)]]*2</f>
        <v>0</v>
      </c>
      <c r="I54" s="23">
        <f>Tabela156[[#This Row],[RAIO INTERNO (B) (unidade)]]*4</f>
        <v>0</v>
      </c>
      <c r="J54" s="23" t="str">
        <f>IF(Tabela156[[#This Row],[DIMENSÕES A - LATERAL (mm)]]="","",A54*8)</f>
        <v/>
      </c>
      <c r="K54" s="23">
        <f t="shared" si="6"/>
        <v>0</v>
      </c>
      <c r="L54" s="23">
        <f t="shared" si="7"/>
        <v>0</v>
      </c>
      <c r="M54" s="23" t="str">
        <f t="shared" si="8"/>
        <v/>
      </c>
    </row>
    <row r="55" spans="1:13" ht="15.75" x14ac:dyDescent="0.25">
      <c r="A55" s="18"/>
      <c r="B55" s="18"/>
      <c r="C55" s="18"/>
      <c r="D55" s="18"/>
      <c r="E55" s="23">
        <f>Tabela156[[#This Row],[QTD (unidade)]]*2</f>
        <v>0</v>
      </c>
      <c r="F55" s="23">
        <f>Tabela156[[#This Row],[QTD (unidade)]]</f>
        <v>0</v>
      </c>
      <c r="G55" s="23">
        <f>Tabela156[[#This Row],[QTD (unidade)]]</f>
        <v>0</v>
      </c>
      <c r="H55" s="23">
        <f>Tabela156[[#This Row],[LATERAL (A) (unidade)]]*2</f>
        <v>0</v>
      </c>
      <c r="I55" s="23">
        <f>Tabela156[[#This Row],[RAIO INTERNO (B) (unidade)]]*4</f>
        <v>0</v>
      </c>
      <c r="J55" s="23" t="str">
        <f>IF(Tabela156[[#This Row],[DIMENSÕES A - LATERAL (mm)]]="","",A55*8)</f>
        <v/>
      </c>
      <c r="K55" s="23">
        <f t="shared" si="6"/>
        <v>0</v>
      </c>
      <c r="L55" s="23">
        <f t="shared" si="7"/>
        <v>0</v>
      </c>
      <c r="M55" s="23" t="str">
        <f t="shared" si="8"/>
        <v/>
      </c>
    </row>
    <row r="56" spans="1:13" ht="15.75" x14ac:dyDescent="0.25">
      <c r="A56" s="18"/>
      <c r="B56" s="18"/>
      <c r="C56" s="18"/>
      <c r="D56" s="18"/>
      <c r="E56" s="23">
        <f>Tabela156[[#This Row],[QTD (unidade)]]*2</f>
        <v>0</v>
      </c>
      <c r="F56" s="23">
        <f>Tabela156[[#This Row],[QTD (unidade)]]</f>
        <v>0</v>
      </c>
      <c r="G56" s="23">
        <f>Tabela156[[#This Row],[QTD (unidade)]]</f>
        <v>0</v>
      </c>
      <c r="H56" s="23">
        <f>Tabela156[[#This Row],[LATERAL (A) (unidade)]]*2</f>
        <v>0</v>
      </c>
      <c r="I56" s="23">
        <f>Tabela156[[#This Row],[RAIO INTERNO (B) (unidade)]]*4</f>
        <v>0</v>
      </c>
      <c r="J56" s="23" t="str">
        <f>IF(Tabela156[[#This Row],[DIMENSÕES A - LATERAL (mm)]]="","",A56*8)</f>
        <v/>
      </c>
      <c r="K56" s="23">
        <f t="shared" si="6"/>
        <v>0</v>
      </c>
      <c r="L56" s="23">
        <f t="shared" si="7"/>
        <v>0</v>
      </c>
      <c r="M56" s="23" t="str">
        <f t="shared" si="8"/>
        <v/>
      </c>
    </row>
    <row r="57" spans="1:13" ht="15.75" x14ac:dyDescent="0.25">
      <c r="A57" s="18"/>
      <c r="B57" s="18"/>
      <c r="C57" s="18"/>
      <c r="D57" s="18"/>
      <c r="E57" s="23">
        <f>Tabela156[[#This Row],[QTD (unidade)]]*2</f>
        <v>0</v>
      </c>
      <c r="F57" s="23">
        <f>Tabela156[[#This Row],[QTD (unidade)]]</f>
        <v>0</v>
      </c>
      <c r="G57" s="23">
        <f>Tabela156[[#This Row],[QTD (unidade)]]</f>
        <v>0</v>
      </c>
      <c r="H57" s="23">
        <f>Tabela156[[#This Row],[LATERAL (A) (unidade)]]*2</f>
        <v>0</v>
      </c>
      <c r="I57" s="23">
        <f>Tabela156[[#This Row],[RAIO INTERNO (B) (unidade)]]*4</f>
        <v>0</v>
      </c>
      <c r="J57" s="23" t="str">
        <f>IF(Tabela156[[#This Row],[DIMENSÕES A - LATERAL (mm)]]="","",A57*8)</f>
        <v/>
      </c>
      <c r="K57" s="23">
        <f t="shared" si="6"/>
        <v>0</v>
      </c>
      <c r="L57" s="23">
        <f t="shared" si="7"/>
        <v>0</v>
      </c>
      <c r="M57" s="23" t="str">
        <f t="shared" si="8"/>
        <v/>
      </c>
    </row>
    <row r="58" spans="1:13" ht="15.75" x14ac:dyDescent="0.25">
      <c r="A58" s="18"/>
      <c r="B58" s="18"/>
      <c r="C58" s="18"/>
      <c r="D58" s="18"/>
      <c r="E58" s="23">
        <f>Tabela156[[#This Row],[QTD (unidade)]]*2</f>
        <v>0</v>
      </c>
      <c r="F58" s="23">
        <f>Tabela156[[#This Row],[QTD (unidade)]]</f>
        <v>0</v>
      </c>
      <c r="G58" s="23">
        <f>Tabela156[[#This Row],[QTD (unidade)]]</f>
        <v>0</v>
      </c>
      <c r="H58" s="23">
        <f>Tabela156[[#This Row],[LATERAL (A) (unidade)]]*2</f>
        <v>0</v>
      </c>
      <c r="I58" s="23">
        <f>Tabela156[[#This Row],[RAIO INTERNO (B) (unidade)]]*4</f>
        <v>0</v>
      </c>
      <c r="J58" s="23" t="str">
        <f>IF(Tabela156[[#This Row],[DIMENSÕES A - LATERAL (mm)]]="","",A58*8)</f>
        <v/>
      </c>
      <c r="K58" s="23">
        <f t="shared" si="6"/>
        <v>0</v>
      </c>
      <c r="L58" s="23">
        <f t="shared" si="7"/>
        <v>0</v>
      </c>
      <c r="M58" s="23" t="str">
        <f t="shared" si="8"/>
        <v/>
      </c>
    </row>
    <row r="59" spans="1:13" ht="15.75" x14ac:dyDescent="0.25">
      <c r="A59" s="18"/>
      <c r="B59" s="18"/>
      <c r="C59" s="18"/>
      <c r="D59" s="18"/>
      <c r="E59" s="23">
        <f>Tabela156[[#This Row],[QTD (unidade)]]*2</f>
        <v>0</v>
      </c>
      <c r="F59" s="23">
        <f>Tabela156[[#This Row],[QTD (unidade)]]</f>
        <v>0</v>
      </c>
      <c r="G59" s="23">
        <f>Tabela156[[#This Row],[QTD (unidade)]]</f>
        <v>0</v>
      </c>
      <c r="H59" s="23">
        <f>Tabela156[[#This Row],[LATERAL (A) (unidade)]]*2</f>
        <v>0</v>
      </c>
      <c r="I59" s="23">
        <f>Tabela156[[#This Row],[RAIO INTERNO (B) (unidade)]]*4</f>
        <v>0</v>
      </c>
      <c r="J59" s="23" t="str">
        <f>IF(Tabela156[[#This Row],[DIMENSÕES A - LATERAL (mm)]]="","",A59*8)</f>
        <v/>
      </c>
      <c r="K59" s="23">
        <f t="shared" si="6"/>
        <v>0</v>
      </c>
      <c r="L59" s="23">
        <f t="shared" si="7"/>
        <v>0</v>
      </c>
      <c r="M59" s="23" t="str">
        <f t="shared" si="8"/>
        <v/>
      </c>
    </row>
    <row r="60" spans="1:13" ht="15.75" x14ac:dyDescent="0.25">
      <c r="A60" s="18"/>
      <c r="B60" s="18"/>
      <c r="C60" s="18"/>
      <c r="D60" s="18"/>
      <c r="E60" s="23">
        <f>Tabela156[[#This Row],[QTD (unidade)]]*2</f>
        <v>0</v>
      </c>
      <c r="F60" s="23">
        <f>Tabela156[[#This Row],[QTD (unidade)]]</f>
        <v>0</v>
      </c>
      <c r="G60" s="23">
        <f>Tabela156[[#This Row],[QTD (unidade)]]</f>
        <v>0</v>
      </c>
      <c r="H60" s="23">
        <f>Tabela156[[#This Row],[LATERAL (A) (unidade)]]*2</f>
        <v>0</v>
      </c>
      <c r="I60" s="23">
        <f>Tabela156[[#This Row],[RAIO INTERNO (B) (unidade)]]*4</f>
        <v>0</v>
      </c>
      <c r="J60" s="23" t="str">
        <f>IF(Tabela156[[#This Row],[DIMENSÕES A - LATERAL (mm)]]="","",A60*8)</f>
        <v/>
      </c>
      <c r="K60" s="23">
        <f t="shared" si="6"/>
        <v>0</v>
      </c>
      <c r="L60" s="23">
        <f t="shared" si="7"/>
        <v>0</v>
      </c>
      <c r="M60" s="23" t="str">
        <f t="shared" si="8"/>
        <v/>
      </c>
    </row>
    <row r="61" spans="1:13" ht="15.75" x14ac:dyDescent="0.25">
      <c r="A61" s="18"/>
      <c r="B61" s="18"/>
      <c r="C61" s="18"/>
      <c r="D61" s="18"/>
      <c r="E61" s="23">
        <f>Tabela156[[#This Row],[QTD (unidade)]]*2</f>
        <v>0</v>
      </c>
      <c r="F61" s="23">
        <f>Tabela156[[#This Row],[QTD (unidade)]]</f>
        <v>0</v>
      </c>
      <c r="G61" s="23">
        <f>Tabela156[[#This Row],[QTD (unidade)]]</f>
        <v>0</v>
      </c>
      <c r="H61" s="23">
        <f>Tabela156[[#This Row],[LATERAL (A) (unidade)]]*2</f>
        <v>0</v>
      </c>
      <c r="I61" s="23">
        <f>Tabela156[[#This Row],[RAIO INTERNO (B) (unidade)]]*4</f>
        <v>0</v>
      </c>
      <c r="J61" s="23" t="str">
        <f>IF(Tabela156[[#This Row],[DIMENSÕES A - LATERAL (mm)]]="","",A61*8)</f>
        <v/>
      </c>
      <c r="K61" s="23">
        <f t="shared" si="6"/>
        <v>0</v>
      </c>
      <c r="L61" s="23">
        <f t="shared" si="7"/>
        <v>0</v>
      </c>
      <c r="M61" s="23" t="str">
        <f t="shared" si="8"/>
        <v/>
      </c>
    </row>
    <row r="62" spans="1:13" ht="15.75" x14ac:dyDescent="0.25">
      <c r="A62" s="18"/>
      <c r="B62" s="18"/>
      <c r="C62" s="18"/>
      <c r="D62" s="18"/>
      <c r="E62" s="23">
        <f>Tabela156[[#This Row],[QTD (unidade)]]*2</f>
        <v>0</v>
      </c>
      <c r="F62" s="23">
        <f>Tabela156[[#This Row],[QTD (unidade)]]</f>
        <v>0</v>
      </c>
      <c r="G62" s="23">
        <f>Tabela156[[#This Row],[QTD (unidade)]]</f>
        <v>0</v>
      </c>
      <c r="H62" s="23">
        <f>Tabela156[[#This Row],[LATERAL (A) (unidade)]]*2</f>
        <v>0</v>
      </c>
      <c r="I62" s="23">
        <f>Tabela156[[#This Row],[RAIO INTERNO (B) (unidade)]]*4</f>
        <v>0</v>
      </c>
      <c r="J62" s="23" t="str">
        <f>IF(Tabela156[[#This Row],[DIMENSÕES A - LATERAL (mm)]]="","",A62*8)</f>
        <v/>
      </c>
      <c r="K62" s="23">
        <f t="shared" si="6"/>
        <v>0</v>
      </c>
      <c r="L62" s="23">
        <f t="shared" si="7"/>
        <v>0</v>
      </c>
      <c r="M62" s="23" t="str">
        <f t="shared" si="8"/>
        <v/>
      </c>
    </row>
    <row r="63" spans="1:13" ht="15.75" x14ac:dyDescent="0.25">
      <c r="A63" s="18"/>
      <c r="B63" s="18"/>
      <c r="C63" s="18"/>
      <c r="D63" s="18"/>
      <c r="E63" s="23">
        <f>Tabela156[[#This Row],[QTD (unidade)]]*2</f>
        <v>0</v>
      </c>
      <c r="F63" s="23">
        <f>Tabela156[[#This Row],[QTD (unidade)]]</f>
        <v>0</v>
      </c>
      <c r="G63" s="23">
        <f>Tabela156[[#This Row],[QTD (unidade)]]</f>
        <v>0</v>
      </c>
      <c r="H63" s="23">
        <f>Tabela156[[#This Row],[LATERAL (A) (unidade)]]*2</f>
        <v>0</v>
      </c>
      <c r="I63" s="23">
        <f>Tabela156[[#This Row],[RAIO INTERNO (B) (unidade)]]*4</f>
        <v>0</v>
      </c>
      <c r="J63" s="23" t="str">
        <f>IF(Tabela156[[#This Row],[DIMENSÕES A - LATERAL (mm)]]="","",A63*8)</f>
        <v/>
      </c>
      <c r="K63" s="23">
        <f t="shared" si="6"/>
        <v>0</v>
      </c>
      <c r="L63" s="23">
        <f t="shared" si="7"/>
        <v>0</v>
      </c>
      <c r="M63" s="23" t="str">
        <f t="shared" si="8"/>
        <v/>
      </c>
    </row>
    <row r="64" spans="1:13" ht="15.75" x14ac:dyDescent="0.25">
      <c r="A64" s="18"/>
      <c r="B64" s="18"/>
      <c r="C64" s="18"/>
      <c r="D64" s="18"/>
      <c r="E64" s="23">
        <f>Tabela156[[#This Row],[QTD (unidade)]]*2</f>
        <v>0</v>
      </c>
      <c r="F64" s="23">
        <f>Tabela156[[#This Row],[QTD (unidade)]]</f>
        <v>0</v>
      </c>
      <c r="G64" s="23">
        <f>Tabela156[[#This Row],[QTD (unidade)]]</f>
        <v>0</v>
      </c>
      <c r="H64" s="23">
        <f>Tabela156[[#This Row],[LATERAL (A) (unidade)]]*2</f>
        <v>0</v>
      </c>
      <c r="I64" s="23">
        <f>Tabela156[[#This Row],[RAIO INTERNO (B) (unidade)]]*4</f>
        <v>0</v>
      </c>
      <c r="J64" s="23" t="str">
        <f>IF(Tabela156[[#This Row],[DIMENSÕES A - LATERAL (mm)]]="","",A64*8)</f>
        <v/>
      </c>
      <c r="K64" s="23">
        <f t="shared" si="6"/>
        <v>0</v>
      </c>
      <c r="L64" s="23">
        <f t="shared" si="7"/>
        <v>0</v>
      </c>
      <c r="M64" s="23" t="str">
        <f t="shared" si="8"/>
        <v/>
      </c>
    </row>
    <row r="65" spans="1:13" ht="15.75" x14ac:dyDescent="0.25">
      <c r="A65" s="18"/>
      <c r="B65" s="18"/>
      <c r="C65" s="18"/>
      <c r="D65" s="18"/>
      <c r="E65" s="23">
        <f>Tabela156[[#This Row],[QTD (unidade)]]*2</f>
        <v>0</v>
      </c>
      <c r="F65" s="23">
        <f>Tabela156[[#This Row],[QTD (unidade)]]</f>
        <v>0</v>
      </c>
      <c r="G65" s="23">
        <f>Tabela156[[#This Row],[QTD (unidade)]]</f>
        <v>0</v>
      </c>
      <c r="H65" s="23">
        <f>Tabela156[[#This Row],[LATERAL (A) (unidade)]]*2</f>
        <v>0</v>
      </c>
      <c r="I65" s="23">
        <f>Tabela156[[#This Row],[RAIO INTERNO (B) (unidade)]]*4</f>
        <v>0</v>
      </c>
      <c r="J65" s="23" t="str">
        <f>IF(Tabela156[[#This Row],[DIMENSÕES A - LATERAL (mm)]]="","",A65*8)</f>
        <v/>
      </c>
      <c r="K65" s="23">
        <f t="shared" si="6"/>
        <v>0</v>
      </c>
      <c r="L65" s="23">
        <f t="shared" si="7"/>
        <v>0</v>
      </c>
      <c r="M65" s="23" t="str">
        <f t="shared" si="8"/>
        <v/>
      </c>
    </row>
    <row r="66" spans="1:13" ht="15.75" x14ac:dyDescent="0.25">
      <c r="A66" s="18"/>
      <c r="B66" s="18"/>
      <c r="C66" s="18"/>
      <c r="D66" s="18"/>
      <c r="E66" s="23">
        <f>Tabela156[[#This Row],[QTD (unidade)]]*2</f>
        <v>0</v>
      </c>
      <c r="F66" s="23">
        <f>Tabela156[[#This Row],[QTD (unidade)]]</f>
        <v>0</v>
      </c>
      <c r="G66" s="23">
        <f>Tabela156[[#This Row],[QTD (unidade)]]</f>
        <v>0</v>
      </c>
      <c r="H66" s="23">
        <f>Tabela156[[#This Row],[LATERAL (A) (unidade)]]*2</f>
        <v>0</v>
      </c>
      <c r="I66" s="23">
        <f>Tabela156[[#This Row],[RAIO INTERNO (B) (unidade)]]*4</f>
        <v>0</v>
      </c>
      <c r="J66" s="23" t="str">
        <f>IF(Tabela156[[#This Row],[DIMENSÕES A - LATERAL (mm)]]="","",A66*8)</f>
        <v/>
      </c>
      <c r="K66" s="23">
        <f t="shared" si="6"/>
        <v>0</v>
      </c>
      <c r="L66" s="23">
        <f t="shared" si="7"/>
        <v>0</v>
      </c>
      <c r="M66" s="23" t="str">
        <f t="shared" si="8"/>
        <v/>
      </c>
    </row>
    <row r="67" spans="1:13" ht="15.75" x14ac:dyDescent="0.25">
      <c r="A67" s="18"/>
      <c r="B67" s="18"/>
      <c r="C67" s="18"/>
      <c r="D67" s="18"/>
      <c r="E67" s="23">
        <f>Tabela156[[#This Row],[QTD (unidade)]]*2</f>
        <v>0</v>
      </c>
      <c r="F67" s="23">
        <f>Tabela156[[#This Row],[QTD (unidade)]]</f>
        <v>0</v>
      </c>
      <c r="G67" s="23">
        <f>Tabela156[[#This Row],[QTD (unidade)]]</f>
        <v>0</v>
      </c>
      <c r="H67" s="23">
        <f>Tabela156[[#This Row],[LATERAL (A) (unidade)]]*2</f>
        <v>0</v>
      </c>
      <c r="I67" s="23">
        <f>Tabela156[[#This Row],[RAIO INTERNO (B) (unidade)]]*4</f>
        <v>0</v>
      </c>
      <c r="J67" s="23" t="str">
        <f>IF(Tabela156[[#This Row],[DIMENSÕES A - LATERAL (mm)]]="","",A67*8)</f>
        <v/>
      </c>
      <c r="K67" s="23">
        <f t="shared" si="6"/>
        <v>0</v>
      </c>
      <c r="L67" s="23">
        <f t="shared" si="7"/>
        <v>0</v>
      </c>
      <c r="M67" s="23" t="str">
        <f t="shared" si="8"/>
        <v/>
      </c>
    </row>
    <row r="68" spans="1:13" ht="15.75" x14ac:dyDescent="0.25">
      <c r="A68" s="18"/>
      <c r="B68" s="18"/>
      <c r="C68" s="18"/>
      <c r="D68" s="18"/>
      <c r="E68" s="23">
        <f>Tabela156[[#This Row],[QTD (unidade)]]*2</f>
        <v>0</v>
      </c>
      <c r="F68" s="23">
        <f>Tabela156[[#This Row],[QTD (unidade)]]</f>
        <v>0</v>
      </c>
      <c r="G68" s="23">
        <f>Tabela156[[#This Row],[QTD (unidade)]]</f>
        <v>0</v>
      </c>
      <c r="H68" s="23">
        <f>Tabela156[[#This Row],[LATERAL (A) (unidade)]]*2</f>
        <v>0</v>
      </c>
      <c r="I68" s="23">
        <f>Tabela156[[#This Row],[RAIO INTERNO (B) (unidade)]]*4</f>
        <v>0</v>
      </c>
      <c r="J68" s="23" t="str">
        <f>IF(Tabela156[[#This Row],[DIMENSÕES A - LATERAL (mm)]]="","",A68*8)</f>
        <v/>
      </c>
      <c r="K68" s="23">
        <f t="shared" si="6"/>
        <v>0</v>
      </c>
      <c r="L68" s="23">
        <f t="shared" si="7"/>
        <v>0</v>
      </c>
      <c r="M68" s="23" t="str">
        <f t="shared" si="8"/>
        <v/>
      </c>
    </row>
    <row r="69" spans="1:13" ht="15.75" x14ac:dyDescent="0.25">
      <c r="A69" s="18"/>
      <c r="B69" s="18"/>
      <c r="C69" s="18"/>
      <c r="D69" s="18"/>
      <c r="E69" s="23">
        <f>Tabela156[[#This Row],[QTD (unidade)]]*2</f>
        <v>0</v>
      </c>
      <c r="F69" s="23">
        <f>Tabela156[[#This Row],[QTD (unidade)]]</f>
        <v>0</v>
      </c>
      <c r="G69" s="23">
        <f>Tabela156[[#This Row],[QTD (unidade)]]</f>
        <v>0</v>
      </c>
      <c r="H69" s="23">
        <f>Tabela156[[#This Row],[LATERAL (A) (unidade)]]*2</f>
        <v>0</v>
      </c>
      <c r="I69" s="23">
        <f>Tabela156[[#This Row],[RAIO INTERNO (B) (unidade)]]*4</f>
        <v>0</v>
      </c>
      <c r="J69" s="23" t="str">
        <f>IF(Tabela156[[#This Row],[DIMENSÕES A - LATERAL (mm)]]="","",A69*8)</f>
        <v/>
      </c>
      <c r="K69" s="23">
        <f t="shared" si="6"/>
        <v>0</v>
      </c>
      <c r="L69" s="23">
        <f t="shared" si="7"/>
        <v>0</v>
      </c>
      <c r="M69" s="23" t="str">
        <f t="shared" si="8"/>
        <v/>
      </c>
    </row>
    <row r="70" spans="1:13" ht="15.75" x14ac:dyDescent="0.25">
      <c r="A70" s="18"/>
      <c r="B70" s="18"/>
      <c r="C70" s="18"/>
      <c r="D70" s="18"/>
      <c r="E70" s="23">
        <f>Tabela156[[#This Row],[QTD (unidade)]]*2</f>
        <v>0</v>
      </c>
      <c r="F70" s="23">
        <f>Tabela156[[#This Row],[QTD (unidade)]]</f>
        <v>0</v>
      </c>
      <c r="G70" s="23">
        <f>Tabela156[[#This Row],[QTD (unidade)]]</f>
        <v>0</v>
      </c>
      <c r="H70" s="23">
        <f>Tabela156[[#This Row],[LATERAL (A) (unidade)]]*2</f>
        <v>0</v>
      </c>
      <c r="I70" s="23">
        <f>Tabela156[[#This Row],[RAIO INTERNO (B) (unidade)]]*4</f>
        <v>0</v>
      </c>
      <c r="J70" s="23" t="str">
        <f>IF(Tabela156[[#This Row],[DIMENSÕES A - LATERAL (mm)]]="","",A70*8)</f>
        <v/>
      </c>
      <c r="K70" s="23">
        <f t="shared" si="6"/>
        <v>0</v>
      </c>
      <c r="L70" s="23">
        <f t="shared" si="7"/>
        <v>0</v>
      </c>
      <c r="M70" s="23" t="str">
        <f t="shared" si="8"/>
        <v/>
      </c>
    </row>
    <row r="71" spans="1:13" ht="15.75" x14ac:dyDescent="0.25">
      <c r="A71" s="18"/>
      <c r="B71" s="18"/>
      <c r="C71" s="18"/>
      <c r="D71" s="18"/>
      <c r="E71" s="23">
        <f>Tabela156[[#This Row],[QTD (unidade)]]*2</f>
        <v>0</v>
      </c>
      <c r="F71" s="23">
        <f>Tabela156[[#This Row],[QTD (unidade)]]</f>
        <v>0</v>
      </c>
      <c r="G71" s="23">
        <f>Tabela156[[#This Row],[QTD (unidade)]]</f>
        <v>0</v>
      </c>
      <c r="H71" s="23">
        <f>Tabela156[[#This Row],[LATERAL (A) (unidade)]]*2</f>
        <v>0</v>
      </c>
      <c r="I71" s="23">
        <f>Tabela156[[#This Row],[RAIO INTERNO (B) (unidade)]]*4</f>
        <v>0</v>
      </c>
      <c r="J71" s="23" t="str">
        <f>IF(Tabela156[[#This Row],[DIMENSÕES A - LATERAL (mm)]]="","",A71*8)</f>
        <v/>
      </c>
      <c r="K71" s="23">
        <f t="shared" si="6"/>
        <v>0</v>
      </c>
      <c r="L71" s="23">
        <f t="shared" si="7"/>
        <v>0</v>
      </c>
      <c r="M71" s="23" t="str">
        <f t="shared" si="8"/>
        <v/>
      </c>
    </row>
    <row r="72" spans="1:13" ht="15.75" x14ac:dyDescent="0.25">
      <c r="A72" s="18"/>
      <c r="B72" s="18"/>
      <c r="C72" s="18"/>
      <c r="D72" s="18"/>
      <c r="E72" s="23">
        <f>Tabela156[[#This Row],[QTD (unidade)]]*2</f>
        <v>0</v>
      </c>
      <c r="F72" s="23">
        <f>Tabela156[[#This Row],[QTD (unidade)]]</f>
        <v>0</v>
      </c>
      <c r="G72" s="23">
        <f>Tabela156[[#This Row],[QTD (unidade)]]</f>
        <v>0</v>
      </c>
      <c r="H72" s="23">
        <f>Tabela156[[#This Row],[LATERAL (A) (unidade)]]*2</f>
        <v>0</v>
      </c>
      <c r="I72" s="23">
        <f>Tabela156[[#This Row],[RAIO INTERNO (B) (unidade)]]*4</f>
        <v>0</v>
      </c>
      <c r="J72" s="23" t="str">
        <f>IF(Tabela156[[#This Row],[DIMENSÕES A - LATERAL (mm)]]="","",A72*8)</f>
        <v/>
      </c>
      <c r="K72" s="23">
        <f t="shared" si="6"/>
        <v>0</v>
      </c>
      <c r="L72" s="23">
        <f t="shared" si="7"/>
        <v>0</v>
      </c>
      <c r="M72" s="23" t="str">
        <f t="shared" si="8"/>
        <v/>
      </c>
    </row>
    <row r="73" spans="1:13" ht="15.75" x14ac:dyDescent="0.25">
      <c r="A73" s="18"/>
      <c r="B73" s="18"/>
      <c r="C73" s="18"/>
      <c r="D73" s="18"/>
      <c r="E73" s="23">
        <f>Tabela156[[#This Row],[QTD (unidade)]]*2</f>
        <v>0</v>
      </c>
      <c r="F73" s="23">
        <f>Tabela156[[#This Row],[QTD (unidade)]]</f>
        <v>0</v>
      </c>
      <c r="G73" s="23">
        <f>Tabela156[[#This Row],[QTD (unidade)]]</f>
        <v>0</v>
      </c>
      <c r="H73" s="23">
        <f>Tabela156[[#This Row],[LATERAL (A) (unidade)]]*2</f>
        <v>0</v>
      </c>
      <c r="I73" s="23">
        <f>Tabela156[[#This Row],[RAIO INTERNO (B) (unidade)]]*4</f>
        <v>0</v>
      </c>
      <c r="J73" s="23" t="str">
        <f>IF(Tabela156[[#This Row],[DIMENSÕES A - LATERAL (mm)]]="","",A73*8)</f>
        <v/>
      </c>
      <c r="K73" s="23">
        <f t="shared" si="6"/>
        <v>0</v>
      </c>
      <c r="L73" s="23">
        <f t="shared" si="7"/>
        <v>0</v>
      </c>
      <c r="M73" s="23" t="str">
        <f t="shared" si="8"/>
        <v/>
      </c>
    </row>
    <row r="74" spans="1:13" ht="15.75" x14ac:dyDescent="0.25">
      <c r="A74" s="18"/>
      <c r="B74" s="18"/>
      <c r="C74" s="18"/>
      <c r="D74" s="18"/>
      <c r="E74" s="23">
        <f>Tabela156[[#This Row],[QTD (unidade)]]*2</f>
        <v>0</v>
      </c>
      <c r="F74" s="23">
        <f>Tabela156[[#This Row],[QTD (unidade)]]</f>
        <v>0</v>
      </c>
      <c r="G74" s="23">
        <f>Tabela156[[#This Row],[QTD (unidade)]]</f>
        <v>0</v>
      </c>
      <c r="H74" s="23">
        <f>Tabela156[[#This Row],[LATERAL (A) (unidade)]]*2</f>
        <v>0</v>
      </c>
      <c r="I74" s="23">
        <f>Tabela156[[#This Row],[RAIO INTERNO (B) (unidade)]]*4</f>
        <v>0</v>
      </c>
      <c r="J74" s="23" t="str">
        <f>IF(Tabela156[[#This Row],[DIMENSÕES A - LATERAL (mm)]]="","",A74*8)</f>
        <v/>
      </c>
      <c r="K74" s="23">
        <f t="shared" si="6"/>
        <v>0</v>
      </c>
      <c r="L74" s="23">
        <f t="shared" si="7"/>
        <v>0</v>
      </c>
      <c r="M74" s="23" t="str">
        <f t="shared" si="8"/>
        <v/>
      </c>
    </row>
    <row r="75" spans="1:13" ht="15.75" x14ac:dyDescent="0.25">
      <c r="A75" s="18"/>
      <c r="B75" s="18"/>
      <c r="C75" s="18"/>
      <c r="D75" s="18"/>
      <c r="E75" s="23">
        <f>Tabela156[[#This Row],[QTD (unidade)]]*2</f>
        <v>0</v>
      </c>
      <c r="F75" s="23">
        <f>Tabela156[[#This Row],[QTD (unidade)]]</f>
        <v>0</v>
      </c>
      <c r="G75" s="23">
        <f>Tabela156[[#This Row],[QTD (unidade)]]</f>
        <v>0</v>
      </c>
      <c r="H75" s="23">
        <f>Tabela156[[#This Row],[LATERAL (A) (unidade)]]*2</f>
        <v>0</v>
      </c>
      <c r="I75" s="23">
        <f>Tabela156[[#This Row],[RAIO INTERNO (B) (unidade)]]*4</f>
        <v>0</v>
      </c>
      <c r="J75" s="23" t="str">
        <f>IF(Tabela156[[#This Row],[DIMENSÕES A - LATERAL (mm)]]="","",A75*8)</f>
        <v/>
      </c>
      <c r="K75" s="23">
        <f t="shared" si="6"/>
        <v>0</v>
      </c>
      <c r="L75" s="23">
        <f t="shared" si="7"/>
        <v>0</v>
      </c>
      <c r="M75" s="23" t="str">
        <f t="shared" si="8"/>
        <v/>
      </c>
    </row>
    <row r="76" spans="1:13" ht="15.75" x14ac:dyDescent="0.25">
      <c r="A76" s="18"/>
      <c r="B76" s="18"/>
      <c r="C76" s="18"/>
      <c r="D76" s="18"/>
      <c r="E76" s="23">
        <f>Tabela156[[#This Row],[QTD (unidade)]]*2</f>
        <v>0</v>
      </c>
      <c r="F76" s="23">
        <f>Tabela156[[#This Row],[QTD (unidade)]]</f>
        <v>0</v>
      </c>
      <c r="G76" s="23">
        <f>Tabela156[[#This Row],[QTD (unidade)]]</f>
        <v>0</v>
      </c>
      <c r="H76" s="23">
        <f>Tabela156[[#This Row],[LATERAL (A) (unidade)]]*2</f>
        <v>0</v>
      </c>
      <c r="I76" s="23">
        <f>Tabela156[[#This Row],[RAIO INTERNO (B) (unidade)]]*4</f>
        <v>0</v>
      </c>
      <c r="J76" s="23" t="str">
        <f>IF(Tabela156[[#This Row],[DIMENSÕES A - LATERAL (mm)]]="","",A76*8)</f>
        <v/>
      </c>
      <c r="K76" s="23">
        <f t="shared" ref="K76:K100" si="9">IFERROR(ROUNDUP((L76/350)*1000,0),"")</f>
        <v>0</v>
      </c>
      <c r="L76" s="23">
        <f t="shared" ref="L76:L100" si="10">IFERROR(((H76*C76)+(I76*D76))/2/1000,"")</f>
        <v>0</v>
      </c>
      <c r="M76" s="23" t="str">
        <f t="shared" ref="M76:M100" si="11">IFERROR(J76/2,"")</f>
        <v/>
      </c>
    </row>
    <row r="77" spans="1:13" ht="15.75" x14ac:dyDescent="0.25">
      <c r="A77" s="18"/>
      <c r="B77" s="18"/>
      <c r="C77" s="18"/>
      <c r="D77" s="18"/>
      <c r="E77" s="23">
        <f>Tabela156[[#This Row],[QTD (unidade)]]*2</f>
        <v>0</v>
      </c>
      <c r="F77" s="23">
        <f>Tabela156[[#This Row],[QTD (unidade)]]</f>
        <v>0</v>
      </c>
      <c r="G77" s="23">
        <f>Tabela156[[#This Row],[QTD (unidade)]]</f>
        <v>0</v>
      </c>
      <c r="H77" s="23">
        <f>Tabela156[[#This Row],[LATERAL (A) (unidade)]]*2</f>
        <v>0</v>
      </c>
      <c r="I77" s="23">
        <f>Tabela156[[#This Row],[RAIO INTERNO (B) (unidade)]]*4</f>
        <v>0</v>
      </c>
      <c r="J77" s="23" t="str">
        <f>IF(Tabela156[[#This Row],[DIMENSÕES A - LATERAL (mm)]]="","",A77*8)</f>
        <v/>
      </c>
      <c r="K77" s="23">
        <f t="shared" si="9"/>
        <v>0</v>
      </c>
      <c r="L77" s="23">
        <f t="shared" si="10"/>
        <v>0</v>
      </c>
      <c r="M77" s="23" t="str">
        <f t="shared" si="11"/>
        <v/>
      </c>
    </row>
    <row r="78" spans="1:13" ht="15.75" x14ac:dyDescent="0.25">
      <c r="A78" s="18"/>
      <c r="B78" s="18"/>
      <c r="C78" s="18"/>
      <c r="D78" s="18"/>
      <c r="E78" s="23">
        <f>Tabela156[[#This Row],[QTD (unidade)]]*2</f>
        <v>0</v>
      </c>
      <c r="F78" s="23">
        <f>Tabela156[[#This Row],[QTD (unidade)]]</f>
        <v>0</v>
      </c>
      <c r="G78" s="23">
        <f>Tabela156[[#This Row],[QTD (unidade)]]</f>
        <v>0</v>
      </c>
      <c r="H78" s="23">
        <f>Tabela156[[#This Row],[LATERAL (A) (unidade)]]*2</f>
        <v>0</v>
      </c>
      <c r="I78" s="23">
        <f>Tabela156[[#This Row],[RAIO INTERNO (B) (unidade)]]*4</f>
        <v>0</v>
      </c>
      <c r="J78" s="23" t="str">
        <f>IF(Tabela156[[#This Row],[DIMENSÕES A - LATERAL (mm)]]="","",A78*8)</f>
        <v/>
      </c>
      <c r="K78" s="23">
        <f t="shared" si="9"/>
        <v>0</v>
      </c>
      <c r="L78" s="23">
        <f t="shared" si="10"/>
        <v>0</v>
      </c>
      <c r="M78" s="23" t="str">
        <f t="shared" si="11"/>
        <v/>
      </c>
    </row>
    <row r="79" spans="1:13" ht="15.75" x14ac:dyDescent="0.25">
      <c r="A79" s="18"/>
      <c r="B79" s="18"/>
      <c r="C79" s="18"/>
      <c r="D79" s="18"/>
      <c r="E79" s="23">
        <f>Tabela156[[#This Row],[QTD (unidade)]]*2</f>
        <v>0</v>
      </c>
      <c r="F79" s="23">
        <f>Tabela156[[#This Row],[QTD (unidade)]]</f>
        <v>0</v>
      </c>
      <c r="G79" s="23">
        <f>Tabela156[[#This Row],[QTD (unidade)]]</f>
        <v>0</v>
      </c>
      <c r="H79" s="23">
        <f>Tabela156[[#This Row],[LATERAL (A) (unidade)]]*2</f>
        <v>0</v>
      </c>
      <c r="I79" s="23">
        <f>Tabela156[[#This Row],[RAIO INTERNO (B) (unidade)]]*4</f>
        <v>0</v>
      </c>
      <c r="J79" s="23" t="str">
        <f>IF(Tabela156[[#This Row],[DIMENSÕES A - LATERAL (mm)]]="","",A79*8)</f>
        <v/>
      </c>
      <c r="K79" s="23">
        <f t="shared" si="9"/>
        <v>0</v>
      </c>
      <c r="L79" s="23">
        <f t="shared" si="10"/>
        <v>0</v>
      </c>
      <c r="M79" s="23" t="str">
        <f t="shared" si="11"/>
        <v/>
      </c>
    </row>
    <row r="80" spans="1:13" ht="15.75" x14ac:dyDescent="0.25">
      <c r="A80" s="18"/>
      <c r="B80" s="18"/>
      <c r="C80" s="18"/>
      <c r="D80" s="18"/>
      <c r="E80" s="23">
        <f>Tabela156[[#This Row],[QTD (unidade)]]*2</f>
        <v>0</v>
      </c>
      <c r="F80" s="23">
        <f>Tabela156[[#This Row],[QTD (unidade)]]</f>
        <v>0</v>
      </c>
      <c r="G80" s="23">
        <f>Tabela156[[#This Row],[QTD (unidade)]]</f>
        <v>0</v>
      </c>
      <c r="H80" s="23">
        <f>Tabela156[[#This Row],[LATERAL (A) (unidade)]]*2</f>
        <v>0</v>
      </c>
      <c r="I80" s="23">
        <f>Tabela156[[#This Row],[RAIO INTERNO (B) (unidade)]]*4</f>
        <v>0</v>
      </c>
      <c r="J80" s="23" t="str">
        <f>IF(Tabela156[[#This Row],[DIMENSÕES A - LATERAL (mm)]]="","",A80*8)</f>
        <v/>
      </c>
      <c r="K80" s="23">
        <f t="shared" si="9"/>
        <v>0</v>
      </c>
      <c r="L80" s="23">
        <f t="shared" si="10"/>
        <v>0</v>
      </c>
      <c r="M80" s="23" t="str">
        <f t="shared" si="11"/>
        <v/>
      </c>
    </row>
    <row r="81" spans="1:13" ht="15.75" x14ac:dyDescent="0.25">
      <c r="A81" s="18"/>
      <c r="B81" s="18"/>
      <c r="C81" s="18"/>
      <c r="D81" s="18"/>
      <c r="E81" s="23">
        <f>Tabela156[[#This Row],[QTD (unidade)]]*2</f>
        <v>0</v>
      </c>
      <c r="F81" s="23">
        <f>Tabela156[[#This Row],[QTD (unidade)]]</f>
        <v>0</v>
      </c>
      <c r="G81" s="23">
        <f>Tabela156[[#This Row],[QTD (unidade)]]</f>
        <v>0</v>
      </c>
      <c r="H81" s="23">
        <f>Tabela156[[#This Row],[LATERAL (A) (unidade)]]*2</f>
        <v>0</v>
      </c>
      <c r="I81" s="23">
        <f>Tabela156[[#This Row],[RAIO INTERNO (B) (unidade)]]*4</f>
        <v>0</v>
      </c>
      <c r="J81" s="23" t="str">
        <f>IF(Tabela156[[#This Row],[DIMENSÕES A - LATERAL (mm)]]="","",A81*8)</f>
        <v/>
      </c>
      <c r="K81" s="23">
        <f t="shared" si="9"/>
        <v>0</v>
      </c>
      <c r="L81" s="23">
        <f t="shared" si="10"/>
        <v>0</v>
      </c>
      <c r="M81" s="23" t="str">
        <f t="shared" si="11"/>
        <v/>
      </c>
    </row>
    <row r="82" spans="1:13" ht="15.75" x14ac:dyDescent="0.25">
      <c r="A82" s="18"/>
      <c r="B82" s="18"/>
      <c r="C82" s="18"/>
      <c r="D82" s="18"/>
      <c r="E82" s="23">
        <f>Tabela156[[#This Row],[QTD (unidade)]]*2</f>
        <v>0</v>
      </c>
      <c r="F82" s="23">
        <f>Tabela156[[#This Row],[QTD (unidade)]]</f>
        <v>0</v>
      </c>
      <c r="G82" s="23">
        <f>Tabela156[[#This Row],[QTD (unidade)]]</f>
        <v>0</v>
      </c>
      <c r="H82" s="23">
        <f>Tabela156[[#This Row],[LATERAL (A) (unidade)]]*2</f>
        <v>0</v>
      </c>
      <c r="I82" s="23">
        <f>Tabela156[[#This Row],[RAIO INTERNO (B) (unidade)]]*4</f>
        <v>0</v>
      </c>
      <c r="J82" s="23" t="str">
        <f>IF(Tabela156[[#This Row],[DIMENSÕES A - LATERAL (mm)]]="","",A82*8)</f>
        <v/>
      </c>
      <c r="K82" s="23">
        <f t="shared" si="9"/>
        <v>0</v>
      </c>
      <c r="L82" s="23">
        <f t="shared" si="10"/>
        <v>0</v>
      </c>
      <c r="M82" s="23" t="str">
        <f t="shared" si="11"/>
        <v/>
      </c>
    </row>
    <row r="83" spans="1:13" ht="15.75" x14ac:dyDescent="0.25">
      <c r="A83" s="18"/>
      <c r="B83" s="18"/>
      <c r="C83" s="18"/>
      <c r="D83" s="18"/>
      <c r="E83" s="23">
        <f>Tabela156[[#This Row],[QTD (unidade)]]*2</f>
        <v>0</v>
      </c>
      <c r="F83" s="23">
        <f>Tabela156[[#This Row],[QTD (unidade)]]</f>
        <v>0</v>
      </c>
      <c r="G83" s="23">
        <f>Tabela156[[#This Row],[QTD (unidade)]]</f>
        <v>0</v>
      </c>
      <c r="H83" s="23">
        <f>Tabela156[[#This Row],[LATERAL (A) (unidade)]]*2</f>
        <v>0</v>
      </c>
      <c r="I83" s="23">
        <f>Tabela156[[#This Row],[RAIO INTERNO (B) (unidade)]]*4</f>
        <v>0</v>
      </c>
      <c r="J83" s="23" t="str">
        <f>IF(Tabela156[[#This Row],[DIMENSÕES A - LATERAL (mm)]]="","",A83*8)</f>
        <v/>
      </c>
      <c r="K83" s="23">
        <f t="shared" si="9"/>
        <v>0</v>
      </c>
      <c r="L83" s="23">
        <f t="shared" si="10"/>
        <v>0</v>
      </c>
      <c r="M83" s="23" t="str">
        <f t="shared" si="11"/>
        <v/>
      </c>
    </row>
    <row r="84" spans="1:13" ht="15.75" x14ac:dyDescent="0.25">
      <c r="A84" s="18"/>
      <c r="B84" s="18"/>
      <c r="C84" s="18"/>
      <c r="D84" s="18"/>
      <c r="E84" s="23">
        <f>Tabela156[[#This Row],[QTD (unidade)]]*2</f>
        <v>0</v>
      </c>
      <c r="F84" s="23">
        <f>Tabela156[[#This Row],[QTD (unidade)]]</f>
        <v>0</v>
      </c>
      <c r="G84" s="23">
        <f>Tabela156[[#This Row],[QTD (unidade)]]</f>
        <v>0</v>
      </c>
      <c r="H84" s="23">
        <f>Tabela156[[#This Row],[LATERAL (A) (unidade)]]*2</f>
        <v>0</v>
      </c>
      <c r="I84" s="23">
        <f>Tabela156[[#This Row],[RAIO INTERNO (B) (unidade)]]*4</f>
        <v>0</v>
      </c>
      <c r="J84" s="23" t="str">
        <f>IF(Tabela156[[#This Row],[DIMENSÕES A - LATERAL (mm)]]="","",A84*8)</f>
        <v/>
      </c>
      <c r="K84" s="23">
        <f t="shared" si="9"/>
        <v>0</v>
      </c>
      <c r="L84" s="23">
        <f t="shared" si="10"/>
        <v>0</v>
      </c>
      <c r="M84" s="23" t="str">
        <f t="shared" si="11"/>
        <v/>
      </c>
    </row>
    <row r="85" spans="1:13" ht="15.75" x14ac:dyDescent="0.25">
      <c r="A85" s="18"/>
      <c r="B85" s="18"/>
      <c r="C85" s="18"/>
      <c r="D85" s="18"/>
      <c r="E85" s="23">
        <f>Tabela156[[#This Row],[QTD (unidade)]]*2</f>
        <v>0</v>
      </c>
      <c r="F85" s="23">
        <f>Tabela156[[#This Row],[QTD (unidade)]]</f>
        <v>0</v>
      </c>
      <c r="G85" s="23">
        <f>Tabela156[[#This Row],[QTD (unidade)]]</f>
        <v>0</v>
      </c>
      <c r="H85" s="23">
        <f>Tabela156[[#This Row],[LATERAL (A) (unidade)]]*2</f>
        <v>0</v>
      </c>
      <c r="I85" s="23">
        <f>Tabela156[[#This Row],[RAIO INTERNO (B) (unidade)]]*4</f>
        <v>0</v>
      </c>
      <c r="J85" s="23" t="str">
        <f>IF(Tabela156[[#This Row],[DIMENSÕES A - LATERAL (mm)]]="","",A85*8)</f>
        <v/>
      </c>
      <c r="K85" s="23">
        <f t="shared" si="9"/>
        <v>0</v>
      </c>
      <c r="L85" s="23">
        <f t="shared" si="10"/>
        <v>0</v>
      </c>
      <c r="M85" s="23" t="str">
        <f t="shared" si="11"/>
        <v/>
      </c>
    </row>
    <row r="86" spans="1:13" ht="15.75" x14ac:dyDescent="0.25">
      <c r="A86" s="18"/>
      <c r="B86" s="18"/>
      <c r="C86" s="18"/>
      <c r="D86" s="18"/>
      <c r="E86" s="23">
        <f>Tabela156[[#This Row],[QTD (unidade)]]*2</f>
        <v>0</v>
      </c>
      <c r="F86" s="23">
        <f>Tabela156[[#This Row],[QTD (unidade)]]</f>
        <v>0</v>
      </c>
      <c r="G86" s="23">
        <f>Tabela156[[#This Row],[QTD (unidade)]]</f>
        <v>0</v>
      </c>
      <c r="H86" s="23">
        <f>Tabela156[[#This Row],[LATERAL (A) (unidade)]]*2</f>
        <v>0</v>
      </c>
      <c r="I86" s="23">
        <f>Tabela156[[#This Row],[RAIO INTERNO (B) (unidade)]]*4</f>
        <v>0</v>
      </c>
      <c r="J86" s="23" t="str">
        <f>IF(Tabela156[[#This Row],[DIMENSÕES A - LATERAL (mm)]]="","",A86*8)</f>
        <v/>
      </c>
      <c r="K86" s="23">
        <f t="shared" si="9"/>
        <v>0</v>
      </c>
      <c r="L86" s="23">
        <f t="shared" si="10"/>
        <v>0</v>
      </c>
      <c r="M86" s="23" t="str">
        <f t="shared" si="11"/>
        <v/>
      </c>
    </row>
    <row r="87" spans="1:13" ht="15.75" x14ac:dyDescent="0.25">
      <c r="A87" s="18"/>
      <c r="B87" s="18"/>
      <c r="C87" s="18"/>
      <c r="D87" s="18"/>
      <c r="E87" s="23">
        <f>Tabela156[[#This Row],[QTD (unidade)]]*2</f>
        <v>0</v>
      </c>
      <c r="F87" s="23">
        <f>Tabela156[[#This Row],[QTD (unidade)]]</f>
        <v>0</v>
      </c>
      <c r="G87" s="23">
        <f>Tabela156[[#This Row],[QTD (unidade)]]</f>
        <v>0</v>
      </c>
      <c r="H87" s="23">
        <f>Tabela156[[#This Row],[LATERAL (A) (unidade)]]*2</f>
        <v>0</v>
      </c>
      <c r="I87" s="23">
        <f>Tabela156[[#This Row],[RAIO INTERNO (B) (unidade)]]*4</f>
        <v>0</v>
      </c>
      <c r="J87" s="23" t="str">
        <f>IF(Tabela156[[#This Row],[DIMENSÕES A - LATERAL (mm)]]="","",A87*8)</f>
        <v/>
      </c>
      <c r="K87" s="23">
        <f t="shared" si="9"/>
        <v>0</v>
      </c>
      <c r="L87" s="23">
        <f t="shared" si="10"/>
        <v>0</v>
      </c>
      <c r="M87" s="23" t="str">
        <f t="shared" si="11"/>
        <v/>
      </c>
    </row>
    <row r="88" spans="1:13" ht="15.75" x14ac:dyDescent="0.25">
      <c r="A88" s="18"/>
      <c r="B88" s="18"/>
      <c r="C88" s="18"/>
      <c r="D88" s="18"/>
      <c r="E88" s="23">
        <f>Tabela156[[#This Row],[QTD (unidade)]]*2</f>
        <v>0</v>
      </c>
      <c r="F88" s="23">
        <f>Tabela156[[#This Row],[QTD (unidade)]]</f>
        <v>0</v>
      </c>
      <c r="G88" s="23">
        <f>Tabela156[[#This Row],[QTD (unidade)]]</f>
        <v>0</v>
      </c>
      <c r="H88" s="23">
        <f>Tabela156[[#This Row],[LATERAL (A) (unidade)]]*2</f>
        <v>0</v>
      </c>
      <c r="I88" s="23">
        <f>Tabela156[[#This Row],[RAIO INTERNO (B) (unidade)]]*4</f>
        <v>0</v>
      </c>
      <c r="J88" s="23" t="str">
        <f>IF(Tabela156[[#This Row],[DIMENSÕES A - LATERAL (mm)]]="","",A88*8)</f>
        <v/>
      </c>
      <c r="K88" s="23">
        <f t="shared" si="9"/>
        <v>0</v>
      </c>
      <c r="L88" s="23">
        <f t="shared" si="10"/>
        <v>0</v>
      </c>
      <c r="M88" s="23" t="str">
        <f t="shared" si="11"/>
        <v/>
      </c>
    </row>
    <row r="89" spans="1:13" ht="15.75" x14ac:dyDescent="0.25">
      <c r="A89" s="18"/>
      <c r="B89" s="18"/>
      <c r="C89" s="18"/>
      <c r="D89" s="18"/>
      <c r="E89" s="23">
        <f>Tabela156[[#This Row],[QTD (unidade)]]*2</f>
        <v>0</v>
      </c>
      <c r="F89" s="23">
        <f>Tabela156[[#This Row],[QTD (unidade)]]</f>
        <v>0</v>
      </c>
      <c r="G89" s="23">
        <f>Tabela156[[#This Row],[QTD (unidade)]]</f>
        <v>0</v>
      </c>
      <c r="H89" s="23">
        <f>Tabela156[[#This Row],[LATERAL (A) (unidade)]]*2</f>
        <v>0</v>
      </c>
      <c r="I89" s="23">
        <f>Tabela156[[#This Row],[RAIO INTERNO (B) (unidade)]]*4</f>
        <v>0</v>
      </c>
      <c r="J89" s="23" t="str">
        <f>IF(Tabela156[[#This Row],[DIMENSÕES A - LATERAL (mm)]]="","",A89*8)</f>
        <v/>
      </c>
      <c r="K89" s="23">
        <f t="shared" si="9"/>
        <v>0</v>
      </c>
      <c r="L89" s="23">
        <f t="shared" si="10"/>
        <v>0</v>
      </c>
      <c r="M89" s="23" t="str">
        <f t="shared" si="11"/>
        <v/>
      </c>
    </row>
    <row r="90" spans="1:13" ht="15.75" x14ac:dyDescent="0.25">
      <c r="A90" s="18"/>
      <c r="B90" s="18"/>
      <c r="C90" s="18"/>
      <c r="D90" s="18"/>
      <c r="E90" s="23">
        <f>Tabela156[[#This Row],[QTD (unidade)]]*2</f>
        <v>0</v>
      </c>
      <c r="F90" s="23">
        <f>Tabela156[[#This Row],[QTD (unidade)]]</f>
        <v>0</v>
      </c>
      <c r="G90" s="23">
        <f>Tabela156[[#This Row],[QTD (unidade)]]</f>
        <v>0</v>
      </c>
      <c r="H90" s="23">
        <f>Tabela156[[#This Row],[LATERAL (A) (unidade)]]*2</f>
        <v>0</v>
      </c>
      <c r="I90" s="23">
        <f>Tabela156[[#This Row],[RAIO INTERNO (B) (unidade)]]*4</f>
        <v>0</v>
      </c>
      <c r="J90" s="23" t="str">
        <f>IF(Tabela156[[#This Row],[DIMENSÕES A - LATERAL (mm)]]="","",A90*8)</f>
        <v/>
      </c>
      <c r="K90" s="23">
        <f t="shared" si="9"/>
        <v>0</v>
      </c>
      <c r="L90" s="23">
        <f t="shared" si="10"/>
        <v>0</v>
      </c>
      <c r="M90" s="23" t="str">
        <f t="shared" si="11"/>
        <v/>
      </c>
    </row>
    <row r="91" spans="1:13" ht="15.75" x14ac:dyDescent="0.25">
      <c r="A91" s="18"/>
      <c r="B91" s="18"/>
      <c r="C91" s="18"/>
      <c r="D91" s="18"/>
      <c r="E91" s="23">
        <f>Tabela156[[#This Row],[QTD (unidade)]]*2</f>
        <v>0</v>
      </c>
      <c r="F91" s="23">
        <f>Tabela156[[#This Row],[QTD (unidade)]]</f>
        <v>0</v>
      </c>
      <c r="G91" s="23">
        <f>Tabela156[[#This Row],[QTD (unidade)]]</f>
        <v>0</v>
      </c>
      <c r="H91" s="23">
        <f>Tabela156[[#This Row],[LATERAL (A) (unidade)]]*2</f>
        <v>0</v>
      </c>
      <c r="I91" s="23">
        <f>Tabela156[[#This Row],[RAIO INTERNO (B) (unidade)]]*4</f>
        <v>0</v>
      </c>
      <c r="J91" s="23" t="str">
        <f>IF(Tabela156[[#This Row],[DIMENSÕES A - LATERAL (mm)]]="","",A91*8)</f>
        <v/>
      </c>
      <c r="K91" s="23">
        <f t="shared" si="9"/>
        <v>0</v>
      </c>
      <c r="L91" s="23">
        <f t="shared" si="10"/>
        <v>0</v>
      </c>
      <c r="M91" s="23" t="str">
        <f t="shared" si="11"/>
        <v/>
      </c>
    </row>
    <row r="92" spans="1:13" ht="15.75" x14ac:dyDescent="0.25">
      <c r="A92" s="18"/>
      <c r="B92" s="18"/>
      <c r="C92" s="18"/>
      <c r="D92" s="18"/>
      <c r="E92" s="23">
        <f>Tabela156[[#This Row],[QTD (unidade)]]*2</f>
        <v>0</v>
      </c>
      <c r="F92" s="23">
        <f>Tabela156[[#This Row],[QTD (unidade)]]</f>
        <v>0</v>
      </c>
      <c r="G92" s="23">
        <f>Tabela156[[#This Row],[QTD (unidade)]]</f>
        <v>0</v>
      </c>
      <c r="H92" s="23">
        <f>Tabela156[[#This Row],[LATERAL (A) (unidade)]]*2</f>
        <v>0</v>
      </c>
      <c r="I92" s="23">
        <f>Tabela156[[#This Row],[RAIO INTERNO (B) (unidade)]]*4</f>
        <v>0</v>
      </c>
      <c r="J92" s="23" t="str">
        <f>IF(Tabela156[[#This Row],[DIMENSÕES A - LATERAL (mm)]]="","",A92*8)</f>
        <v/>
      </c>
      <c r="K92" s="23">
        <f t="shared" si="9"/>
        <v>0</v>
      </c>
      <c r="L92" s="23">
        <f t="shared" si="10"/>
        <v>0</v>
      </c>
      <c r="M92" s="23" t="str">
        <f t="shared" si="11"/>
        <v/>
      </c>
    </row>
    <row r="93" spans="1:13" ht="15.75" x14ac:dyDescent="0.25">
      <c r="A93" s="18"/>
      <c r="B93" s="18"/>
      <c r="C93" s="18"/>
      <c r="D93" s="18"/>
      <c r="E93" s="23">
        <f>Tabela156[[#This Row],[QTD (unidade)]]*2</f>
        <v>0</v>
      </c>
      <c r="F93" s="23">
        <f>Tabela156[[#This Row],[QTD (unidade)]]</f>
        <v>0</v>
      </c>
      <c r="G93" s="23">
        <f>Tabela156[[#This Row],[QTD (unidade)]]</f>
        <v>0</v>
      </c>
      <c r="H93" s="23">
        <f>Tabela156[[#This Row],[LATERAL (A) (unidade)]]*2</f>
        <v>0</v>
      </c>
      <c r="I93" s="23">
        <f>Tabela156[[#This Row],[RAIO INTERNO (B) (unidade)]]*4</f>
        <v>0</v>
      </c>
      <c r="J93" s="23" t="str">
        <f>IF(Tabela156[[#This Row],[DIMENSÕES A - LATERAL (mm)]]="","",A93*8)</f>
        <v/>
      </c>
      <c r="K93" s="23">
        <f t="shared" si="9"/>
        <v>0</v>
      </c>
      <c r="L93" s="23">
        <f t="shared" si="10"/>
        <v>0</v>
      </c>
      <c r="M93" s="23" t="str">
        <f t="shared" si="11"/>
        <v/>
      </c>
    </row>
    <row r="94" spans="1:13" ht="15.75" x14ac:dyDescent="0.25">
      <c r="A94" s="18"/>
      <c r="B94" s="18"/>
      <c r="C94" s="18"/>
      <c r="D94" s="18"/>
      <c r="E94" s="23">
        <f>Tabela156[[#This Row],[QTD (unidade)]]*2</f>
        <v>0</v>
      </c>
      <c r="F94" s="23">
        <f>Tabela156[[#This Row],[QTD (unidade)]]</f>
        <v>0</v>
      </c>
      <c r="G94" s="23">
        <f>Tabela156[[#This Row],[QTD (unidade)]]</f>
        <v>0</v>
      </c>
      <c r="H94" s="23">
        <f>Tabela156[[#This Row],[LATERAL (A) (unidade)]]*2</f>
        <v>0</v>
      </c>
      <c r="I94" s="23">
        <f>Tabela156[[#This Row],[RAIO INTERNO (B) (unidade)]]*4</f>
        <v>0</v>
      </c>
      <c r="J94" s="23" t="str">
        <f>IF(Tabela156[[#This Row],[DIMENSÕES A - LATERAL (mm)]]="","",A94*8)</f>
        <v/>
      </c>
      <c r="K94" s="23">
        <f t="shared" si="9"/>
        <v>0</v>
      </c>
      <c r="L94" s="23">
        <f t="shared" si="10"/>
        <v>0</v>
      </c>
      <c r="M94" s="23" t="str">
        <f t="shared" si="11"/>
        <v/>
      </c>
    </row>
    <row r="95" spans="1:13" ht="15.75" x14ac:dyDescent="0.25">
      <c r="A95" s="18"/>
      <c r="B95" s="18"/>
      <c r="C95" s="18"/>
      <c r="D95" s="18"/>
      <c r="E95" s="23">
        <f>Tabela156[[#This Row],[QTD (unidade)]]*2</f>
        <v>0</v>
      </c>
      <c r="F95" s="23">
        <f>Tabela156[[#This Row],[QTD (unidade)]]</f>
        <v>0</v>
      </c>
      <c r="G95" s="23">
        <f>Tabela156[[#This Row],[QTD (unidade)]]</f>
        <v>0</v>
      </c>
      <c r="H95" s="23">
        <f>Tabela156[[#This Row],[LATERAL (A) (unidade)]]*2</f>
        <v>0</v>
      </c>
      <c r="I95" s="23">
        <f>Tabela156[[#This Row],[RAIO INTERNO (B) (unidade)]]*4</f>
        <v>0</v>
      </c>
      <c r="J95" s="23" t="str">
        <f>IF(Tabela156[[#This Row],[DIMENSÕES A - LATERAL (mm)]]="","",A95*8)</f>
        <v/>
      </c>
      <c r="K95" s="23">
        <f t="shared" si="9"/>
        <v>0</v>
      </c>
      <c r="L95" s="23">
        <f t="shared" si="10"/>
        <v>0</v>
      </c>
      <c r="M95" s="23" t="str">
        <f t="shared" si="11"/>
        <v/>
      </c>
    </row>
    <row r="96" spans="1:13" ht="15.75" x14ac:dyDescent="0.25">
      <c r="A96" s="18"/>
      <c r="B96" s="18"/>
      <c r="C96" s="18"/>
      <c r="D96" s="18"/>
      <c r="E96" s="23">
        <f>Tabela156[[#This Row],[QTD (unidade)]]*2</f>
        <v>0</v>
      </c>
      <c r="F96" s="23">
        <f>Tabela156[[#This Row],[QTD (unidade)]]</f>
        <v>0</v>
      </c>
      <c r="G96" s="23">
        <f>Tabela156[[#This Row],[QTD (unidade)]]</f>
        <v>0</v>
      </c>
      <c r="H96" s="23">
        <f>Tabela156[[#This Row],[LATERAL (A) (unidade)]]*2</f>
        <v>0</v>
      </c>
      <c r="I96" s="23">
        <f>Tabela156[[#This Row],[RAIO INTERNO (B) (unidade)]]*4</f>
        <v>0</v>
      </c>
      <c r="J96" s="23" t="str">
        <f>IF(Tabela156[[#This Row],[DIMENSÕES A - LATERAL (mm)]]="","",A96*8)</f>
        <v/>
      </c>
      <c r="K96" s="23">
        <f t="shared" si="9"/>
        <v>0</v>
      </c>
      <c r="L96" s="23">
        <f t="shared" si="10"/>
        <v>0</v>
      </c>
      <c r="M96" s="23" t="str">
        <f t="shared" si="11"/>
        <v/>
      </c>
    </row>
    <row r="97" spans="1:13" ht="15.75" x14ac:dyDescent="0.25">
      <c r="A97" s="18"/>
      <c r="B97" s="18"/>
      <c r="C97" s="18"/>
      <c r="D97" s="18"/>
      <c r="E97" s="23">
        <f>Tabela156[[#This Row],[QTD (unidade)]]*2</f>
        <v>0</v>
      </c>
      <c r="F97" s="23">
        <f>Tabela156[[#This Row],[QTD (unidade)]]</f>
        <v>0</v>
      </c>
      <c r="G97" s="23">
        <f>Tabela156[[#This Row],[QTD (unidade)]]</f>
        <v>0</v>
      </c>
      <c r="H97" s="23">
        <f>Tabela156[[#This Row],[LATERAL (A) (unidade)]]*2</f>
        <v>0</v>
      </c>
      <c r="I97" s="23">
        <f>Tabela156[[#This Row],[RAIO INTERNO (B) (unidade)]]*4</f>
        <v>0</v>
      </c>
      <c r="J97" s="23" t="str">
        <f>IF(Tabela156[[#This Row],[DIMENSÕES A - LATERAL (mm)]]="","",A97*8)</f>
        <v/>
      </c>
      <c r="K97" s="23">
        <f t="shared" si="9"/>
        <v>0</v>
      </c>
      <c r="L97" s="23">
        <f t="shared" si="10"/>
        <v>0</v>
      </c>
      <c r="M97" s="23" t="str">
        <f t="shared" si="11"/>
        <v/>
      </c>
    </row>
    <row r="98" spans="1:13" ht="15.75" x14ac:dyDescent="0.25">
      <c r="A98" s="18"/>
      <c r="B98" s="18"/>
      <c r="C98" s="18"/>
      <c r="D98" s="18"/>
      <c r="E98" s="23">
        <f>Tabela156[[#This Row],[QTD (unidade)]]*2</f>
        <v>0</v>
      </c>
      <c r="F98" s="23">
        <f>Tabela156[[#This Row],[QTD (unidade)]]</f>
        <v>0</v>
      </c>
      <c r="G98" s="23">
        <f>Tabela156[[#This Row],[QTD (unidade)]]</f>
        <v>0</v>
      </c>
      <c r="H98" s="23">
        <f>Tabela156[[#This Row],[LATERAL (A) (unidade)]]*2</f>
        <v>0</v>
      </c>
      <c r="I98" s="23">
        <f>Tabela156[[#This Row],[RAIO INTERNO (B) (unidade)]]*4</f>
        <v>0</v>
      </c>
      <c r="J98" s="23" t="str">
        <f>IF(Tabela156[[#This Row],[DIMENSÕES A - LATERAL (mm)]]="","",A98*8)</f>
        <v/>
      </c>
      <c r="K98" s="23">
        <f t="shared" si="9"/>
        <v>0</v>
      </c>
      <c r="L98" s="23">
        <f t="shared" si="10"/>
        <v>0</v>
      </c>
      <c r="M98" s="23" t="str">
        <f t="shared" si="11"/>
        <v/>
      </c>
    </row>
    <row r="99" spans="1:13" ht="15.75" x14ac:dyDescent="0.25">
      <c r="A99" s="18"/>
      <c r="B99" s="18"/>
      <c r="C99" s="18"/>
      <c r="D99" s="18"/>
      <c r="E99" s="23">
        <f>Tabela156[[#This Row],[QTD (unidade)]]*2</f>
        <v>0</v>
      </c>
      <c r="F99" s="23">
        <f>Tabela156[[#This Row],[QTD (unidade)]]</f>
        <v>0</v>
      </c>
      <c r="G99" s="23">
        <f>Tabela156[[#This Row],[QTD (unidade)]]</f>
        <v>0</v>
      </c>
      <c r="H99" s="23">
        <f>Tabela156[[#This Row],[LATERAL (A) (unidade)]]*2</f>
        <v>0</v>
      </c>
      <c r="I99" s="23">
        <f>Tabela156[[#This Row],[RAIO INTERNO (B) (unidade)]]*4</f>
        <v>0</v>
      </c>
      <c r="J99" s="23" t="str">
        <f>IF(Tabela156[[#This Row],[DIMENSÕES A - LATERAL (mm)]]="","",A99*8)</f>
        <v/>
      </c>
      <c r="K99" s="23">
        <f t="shared" si="9"/>
        <v>0</v>
      </c>
      <c r="L99" s="23">
        <f t="shared" si="10"/>
        <v>0</v>
      </c>
      <c r="M99" s="23" t="str">
        <f t="shared" si="11"/>
        <v/>
      </c>
    </row>
    <row r="100" spans="1:13" ht="15.75" x14ac:dyDescent="0.25">
      <c r="A100" s="18"/>
      <c r="B100" s="18"/>
      <c r="C100" s="18"/>
      <c r="D100" s="18"/>
      <c r="E100" s="23">
        <f>Tabela156[[#This Row],[QTD (unidade)]]*2</f>
        <v>0</v>
      </c>
      <c r="F100" s="23">
        <f>Tabela156[[#This Row],[QTD (unidade)]]</f>
        <v>0</v>
      </c>
      <c r="G100" s="23">
        <f>Tabela156[[#This Row],[QTD (unidade)]]</f>
        <v>0</v>
      </c>
      <c r="H100" s="23">
        <f>Tabela156[[#This Row],[LATERAL (A) (unidade)]]*2</f>
        <v>0</v>
      </c>
      <c r="I100" s="23">
        <f>Tabela156[[#This Row],[RAIO INTERNO (B) (unidade)]]*4</f>
        <v>0</v>
      </c>
      <c r="J100" s="23" t="str">
        <f>IF(Tabela156[[#This Row],[DIMENSÕES A - LATERAL (mm)]]="","",A100*8)</f>
        <v/>
      </c>
      <c r="K100" s="23">
        <f t="shared" si="9"/>
        <v>0</v>
      </c>
      <c r="L100" s="23">
        <f t="shared" si="10"/>
        <v>0</v>
      </c>
      <c r="M100" s="23" t="str">
        <f t="shared" si="11"/>
        <v/>
      </c>
    </row>
  </sheetData>
  <sheetProtection algorithmName="SHA-512" hashValue="6u6DYrdrETh40c4EU6hIddAqzEfE/fdIHQwDJNWvl86Fu6HKlJWqewn4D6GGLtQMeEMm7eZ3qtmWWpWUHg78mA==" saltValue="Fj/PeeNCl/3KeBss7Qhpng==" spinCount="100000" sheet="1" objects="1" scenarios="1"/>
  <dataValidations count="2">
    <dataValidation type="list" allowBlank="1" showInputMessage="1" showErrorMessage="1" sqref="C5:D100">
      <formula1>"100,150,200,250,300,350,400,450,500,550,600"</formula1>
    </dataValidation>
    <dataValidation type="list" allowBlank="1" showInputMessage="1" showErrorMessage="1" sqref="B5:B100">
      <formula1>"CURVA CLICK 90°,CURVA CLICK 90° - LATERAL,CURVA CLICK 90° - RAIO INT.,CURVA CLICK 90° - RAIO EXT."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showGridLines="0" showRowColHeaders="0" workbookViewId="0"/>
  </sheetViews>
  <sheetFormatPr defaultRowHeight="15" x14ac:dyDescent="0.25"/>
  <cols>
    <col min="1" max="1" width="10.28515625" customWidth="1"/>
    <col min="2" max="2" width="19.85546875" hidden="1" customWidth="1"/>
    <col min="3" max="3" width="12.5703125" customWidth="1"/>
    <col min="4" max="4" width="14.5703125" customWidth="1"/>
    <col min="5" max="5" width="10.5703125" customWidth="1"/>
    <col min="6" max="6" width="11.7109375" customWidth="1"/>
    <col min="7" max="7" width="11.5703125" customWidth="1"/>
    <col min="8" max="8" width="13.42578125" customWidth="1"/>
    <col min="9" max="9" width="12.7109375" customWidth="1"/>
    <col min="10" max="10" width="12.28515625" customWidth="1"/>
    <col min="11" max="11" width="11.85546875" customWidth="1"/>
    <col min="12" max="12" width="14" customWidth="1"/>
    <col min="13" max="13" width="16.85546875" customWidth="1"/>
  </cols>
  <sheetData>
    <row r="1" spans="1:13" ht="108.75" customHeight="1" thickBot="1" x14ac:dyDescent="0.3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0"/>
    </row>
    <row r="2" spans="1:13" ht="62.25" customHeight="1" thickBot="1" x14ac:dyDescent="0.3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</row>
    <row r="3" spans="1:13" ht="137.25" customHeight="1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"/>
    </row>
    <row r="4" spans="1:13" ht="61.5" customHeight="1" x14ac:dyDescent="0.25">
      <c r="A4" s="14" t="s">
        <v>31</v>
      </c>
      <c r="B4" s="15" t="s">
        <v>0</v>
      </c>
      <c r="C4" s="14" t="s">
        <v>35</v>
      </c>
      <c r="D4" s="14" t="s">
        <v>36</v>
      </c>
      <c r="E4" s="14" t="s">
        <v>32</v>
      </c>
      <c r="F4" s="14" t="s">
        <v>33</v>
      </c>
      <c r="G4" s="14" t="s">
        <v>43</v>
      </c>
      <c r="H4" s="14" t="s">
        <v>41</v>
      </c>
      <c r="I4" s="14" t="s">
        <v>42</v>
      </c>
      <c r="J4" s="14" t="s">
        <v>30</v>
      </c>
      <c r="K4" s="14" t="s">
        <v>34</v>
      </c>
      <c r="L4" s="14" t="s">
        <v>23</v>
      </c>
      <c r="M4" s="14" t="s">
        <v>27</v>
      </c>
    </row>
    <row r="5" spans="1:13" ht="15.75" x14ac:dyDescent="0.25">
      <c r="A5" s="17"/>
      <c r="B5" s="17"/>
      <c r="C5" s="17"/>
      <c r="D5" s="17"/>
      <c r="E5" s="20">
        <f>Tabela15[[#This Row],[QTD (unidade)]]*2</f>
        <v>0</v>
      </c>
      <c r="F5" s="20">
        <f>Tabela15[[#This Row],[QTD (unidade)]]*2</f>
        <v>0</v>
      </c>
      <c r="G5" s="20">
        <f>Tabela15[[#This Row],[TAMPA (unidade)]]*2</f>
        <v>0</v>
      </c>
      <c r="H5" s="20">
        <f>Tabela15[[#This Row],[LATERAL (unidade)]]</f>
        <v>0</v>
      </c>
      <c r="I5" s="20">
        <f>Tabela15[[#This Row],[LATERAL (unidade)]]</f>
        <v>0</v>
      </c>
      <c r="J5" s="20" t="str">
        <f>IF(Tabela15[[#This Row],[DIMENSÕES TAMPA (C) (mm)]]="","",A5*8)</f>
        <v/>
      </c>
      <c r="K5" s="20" t="str">
        <f t="shared" ref="K5:K68" si="0">IFERROR(ROUNDUP((L5/0.35),0),"")</f>
        <v/>
      </c>
      <c r="L5" s="20" t="str">
        <f>IFERROR((VLOOKUP(Tabela15[[#This Row],[DIMENSÕES TAMPA (C) (mm)]], Base!$M$4:$N$14, 2, 0) * E5 +VLOOKUP(D5, Base!$P$4:$Q$14, 2, 0) * F5) / 2 / 1000,"")</f>
        <v/>
      </c>
      <c r="M5" s="20" t="str">
        <f>IFERROR(Tabela15[[#This Row],[CANTO TDC 25 (unidade)]]/2,"")</f>
        <v/>
      </c>
    </row>
    <row r="6" spans="1:13" ht="15.75" x14ac:dyDescent="0.25">
      <c r="A6" s="17"/>
      <c r="B6" s="17"/>
      <c r="C6" s="17"/>
      <c r="D6" s="17"/>
      <c r="E6" s="20">
        <f>Tabela15[[#This Row],[QTD (unidade)]]*2</f>
        <v>0</v>
      </c>
      <c r="F6" s="20">
        <f>Tabela15[[#This Row],[QTD (unidade)]]*2</f>
        <v>0</v>
      </c>
      <c r="G6" s="20">
        <f>Tabela15[[#This Row],[TAMPA (unidade)]]*2</f>
        <v>0</v>
      </c>
      <c r="H6" s="20">
        <f>Tabela15[[#This Row],[LATERAL (unidade)]]</f>
        <v>0</v>
      </c>
      <c r="I6" s="20">
        <f>Tabela15[[#This Row],[LATERAL (unidade)]]</f>
        <v>0</v>
      </c>
      <c r="J6" s="20" t="str">
        <f>IF(Tabela15[[#This Row],[DIMENSÕES TAMPA (C) (mm)]]="","",A6*8)</f>
        <v/>
      </c>
      <c r="K6" s="20" t="str">
        <f t="shared" si="0"/>
        <v/>
      </c>
      <c r="L6" s="20" t="str">
        <f>IFERROR((VLOOKUP(Tabela15[[#This Row],[DIMENSÕES TAMPA (C) (mm)]], Base!$M$4:$N$14, 2, 0) * E6 +VLOOKUP(D6, Base!$P$4:$Q$14, 2, 0) * F6) / 2 / 1000,"")</f>
        <v/>
      </c>
      <c r="M6" s="20" t="str">
        <f>IFERROR(Tabela15[[#This Row],[CANTO TDC 25 (unidade)]]/2,"")</f>
        <v/>
      </c>
    </row>
    <row r="7" spans="1:13" ht="15.75" x14ac:dyDescent="0.25">
      <c r="A7" s="17"/>
      <c r="B7" s="17"/>
      <c r="C7" s="17"/>
      <c r="D7" s="17"/>
      <c r="E7" s="20">
        <f>Tabela15[[#This Row],[QTD (unidade)]]*2</f>
        <v>0</v>
      </c>
      <c r="F7" s="20">
        <f>Tabela15[[#This Row],[QTD (unidade)]]*2</f>
        <v>0</v>
      </c>
      <c r="G7" s="20">
        <f>Tabela15[[#This Row],[TAMPA (unidade)]]*2</f>
        <v>0</v>
      </c>
      <c r="H7" s="20">
        <f>Tabela15[[#This Row],[LATERAL (unidade)]]</f>
        <v>0</v>
      </c>
      <c r="I7" s="20">
        <f>Tabela15[[#This Row],[LATERAL (unidade)]]</f>
        <v>0</v>
      </c>
      <c r="J7" s="20" t="str">
        <f>IF(Tabela15[[#This Row],[DIMENSÕES TAMPA (C) (mm)]]="","",A7*8)</f>
        <v/>
      </c>
      <c r="K7" s="20" t="str">
        <f t="shared" si="0"/>
        <v/>
      </c>
      <c r="L7" s="20" t="str">
        <f>IFERROR((VLOOKUP(Tabela15[[#This Row],[DIMENSÕES TAMPA (C) (mm)]], Base!$M$4:$N$14, 2, 0) * E7 +VLOOKUP(D7, Base!$P$4:$Q$14, 2, 0) * F7) / 2 / 1000,"")</f>
        <v/>
      </c>
      <c r="M7" s="20" t="str">
        <f>IFERROR(Tabela15[[#This Row],[CANTO TDC 25 (unidade)]]/2,"")</f>
        <v/>
      </c>
    </row>
    <row r="8" spans="1:13" ht="15.75" x14ac:dyDescent="0.25">
      <c r="A8" s="17"/>
      <c r="B8" s="17"/>
      <c r="C8" s="17"/>
      <c r="D8" s="17"/>
      <c r="E8" s="20">
        <f>Tabela15[[#This Row],[QTD (unidade)]]*2</f>
        <v>0</v>
      </c>
      <c r="F8" s="20">
        <f>Tabela15[[#This Row],[QTD (unidade)]]*2</f>
        <v>0</v>
      </c>
      <c r="G8" s="20">
        <f>Tabela15[[#This Row],[TAMPA (unidade)]]*2</f>
        <v>0</v>
      </c>
      <c r="H8" s="20">
        <f>Tabela15[[#This Row],[LATERAL (unidade)]]</f>
        <v>0</v>
      </c>
      <c r="I8" s="20">
        <f>Tabela15[[#This Row],[LATERAL (unidade)]]</f>
        <v>0</v>
      </c>
      <c r="J8" s="20" t="str">
        <f>IF(Tabela15[[#This Row],[DIMENSÕES TAMPA (C) (mm)]]="","",A8*8)</f>
        <v/>
      </c>
      <c r="K8" s="20" t="str">
        <f t="shared" si="0"/>
        <v/>
      </c>
      <c r="L8" s="20" t="str">
        <f>IFERROR((VLOOKUP(Tabela15[[#This Row],[DIMENSÕES TAMPA (C) (mm)]], Base!$M$4:$N$14, 2, 0) * E8 +VLOOKUP(D8, Base!$P$4:$Q$14, 2, 0) * F8) / 2 / 1000,"")</f>
        <v/>
      </c>
      <c r="M8" s="20" t="str">
        <f>IFERROR(Tabela15[[#This Row],[CANTO TDC 25 (unidade)]]/2,"")</f>
        <v/>
      </c>
    </row>
    <row r="9" spans="1:13" ht="15.75" x14ac:dyDescent="0.25">
      <c r="A9" s="17"/>
      <c r="B9" s="17"/>
      <c r="C9" s="17"/>
      <c r="D9" s="17"/>
      <c r="E9" s="20">
        <f>Tabela15[[#This Row],[QTD (unidade)]]*2</f>
        <v>0</v>
      </c>
      <c r="F9" s="20">
        <f>Tabela15[[#This Row],[QTD (unidade)]]*2</f>
        <v>0</v>
      </c>
      <c r="G9" s="20">
        <f>Tabela15[[#This Row],[TAMPA (unidade)]]*2</f>
        <v>0</v>
      </c>
      <c r="H9" s="20">
        <f>Tabela15[[#This Row],[LATERAL (unidade)]]</f>
        <v>0</v>
      </c>
      <c r="I9" s="20">
        <f>Tabela15[[#This Row],[LATERAL (unidade)]]</f>
        <v>0</v>
      </c>
      <c r="J9" s="20" t="str">
        <f>IF(Tabela15[[#This Row],[DIMENSÕES TAMPA (C) (mm)]]="","",A9*8)</f>
        <v/>
      </c>
      <c r="K9" s="20" t="str">
        <f t="shared" si="0"/>
        <v/>
      </c>
      <c r="L9" s="20" t="str">
        <f>IFERROR((VLOOKUP(Tabela15[[#This Row],[DIMENSÕES TAMPA (C) (mm)]], Base!$M$4:$N$14, 2, 0) * E9 +VLOOKUP(D9, Base!$P$4:$Q$14, 2, 0) * F9) / 2 / 1000,"")</f>
        <v/>
      </c>
      <c r="M9" s="20" t="str">
        <f>IFERROR(Tabela15[[#This Row],[CANTO TDC 25 (unidade)]]/2,"")</f>
        <v/>
      </c>
    </row>
    <row r="10" spans="1:13" ht="15.75" x14ac:dyDescent="0.25">
      <c r="A10" s="17"/>
      <c r="B10" s="17"/>
      <c r="C10" s="17"/>
      <c r="D10" s="17"/>
      <c r="E10" s="20">
        <f>Tabela15[[#This Row],[QTD (unidade)]]*2</f>
        <v>0</v>
      </c>
      <c r="F10" s="20">
        <f>Tabela15[[#This Row],[QTD (unidade)]]*2</f>
        <v>0</v>
      </c>
      <c r="G10" s="20">
        <f>Tabela15[[#This Row],[TAMPA (unidade)]]*2</f>
        <v>0</v>
      </c>
      <c r="H10" s="20">
        <f>Tabela15[[#This Row],[LATERAL (unidade)]]</f>
        <v>0</v>
      </c>
      <c r="I10" s="20">
        <f>Tabela15[[#This Row],[LATERAL (unidade)]]</f>
        <v>0</v>
      </c>
      <c r="J10" s="20" t="str">
        <f>IF(Tabela15[[#This Row],[DIMENSÕES TAMPA (C) (mm)]]="","",A10*8)</f>
        <v/>
      </c>
      <c r="K10" s="20" t="str">
        <f t="shared" si="0"/>
        <v/>
      </c>
      <c r="L10" s="20" t="str">
        <f>IFERROR((VLOOKUP(Tabela15[[#This Row],[DIMENSÕES TAMPA (C) (mm)]], Base!$M$4:$N$14, 2, 0) * E10 +VLOOKUP(D10, Base!$P$4:$Q$14, 2, 0) * F10) / 2 / 1000,"")</f>
        <v/>
      </c>
      <c r="M10" s="20" t="str">
        <f>IFERROR(Tabela15[[#This Row],[CANTO TDC 25 (unidade)]]/2,"")</f>
        <v/>
      </c>
    </row>
    <row r="11" spans="1:13" ht="15.75" x14ac:dyDescent="0.25">
      <c r="A11" s="17"/>
      <c r="B11" s="17"/>
      <c r="C11" s="17"/>
      <c r="D11" s="17"/>
      <c r="E11" s="20">
        <f>Tabela15[[#This Row],[QTD (unidade)]]*2</f>
        <v>0</v>
      </c>
      <c r="F11" s="20">
        <f>Tabela15[[#This Row],[QTD (unidade)]]*2</f>
        <v>0</v>
      </c>
      <c r="G11" s="20">
        <f>Tabela15[[#This Row],[TAMPA (unidade)]]*2</f>
        <v>0</v>
      </c>
      <c r="H11" s="20">
        <f>Tabela15[[#This Row],[LATERAL (unidade)]]</f>
        <v>0</v>
      </c>
      <c r="I11" s="20">
        <f>Tabela15[[#This Row],[LATERAL (unidade)]]</f>
        <v>0</v>
      </c>
      <c r="J11" s="20" t="str">
        <f>IF(Tabela15[[#This Row],[DIMENSÕES TAMPA (C) (mm)]]="","",A11*8)</f>
        <v/>
      </c>
      <c r="K11" s="20" t="str">
        <f t="shared" si="0"/>
        <v/>
      </c>
      <c r="L11" s="20" t="str">
        <f>IFERROR((VLOOKUP(Tabela15[[#This Row],[DIMENSÕES TAMPA (C) (mm)]], Base!$M$4:$N$14, 2, 0) * E11 +VLOOKUP(D11, Base!$P$4:$Q$14, 2, 0) * F11) / 2 / 1000,"")</f>
        <v/>
      </c>
      <c r="M11" s="20" t="str">
        <f>IFERROR(Tabela15[[#This Row],[CANTO TDC 25 (unidade)]]/2,"")</f>
        <v/>
      </c>
    </row>
    <row r="12" spans="1:13" ht="15.75" x14ac:dyDescent="0.25">
      <c r="A12" s="17"/>
      <c r="B12" s="17"/>
      <c r="C12" s="17"/>
      <c r="D12" s="17"/>
      <c r="E12" s="20">
        <f>Tabela15[[#This Row],[QTD (unidade)]]*2</f>
        <v>0</v>
      </c>
      <c r="F12" s="20">
        <f>Tabela15[[#This Row],[QTD (unidade)]]*2</f>
        <v>0</v>
      </c>
      <c r="G12" s="20">
        <f>Tabela15[[#This Row],[TAMPA (unidade)]]*2</f>
        <v>0</v>
      </c>
      <c r="H12" s="20">
        <f>Tabela15[[#This Row],[LATERAL (unidade)]]</f>
        <v>0</v>
      </c>
      <c r="I12" s="20">
        <f>Tabela15[[#This Row],[LATERAL (unidade)]]</f>
        <v>0</v>
      </c>
      <c r="J12" s="20" t="str">
        <f>IF(Tabela15[[#This Row],[DIMENSÕES TAMPA (C) (mm)]]="","",A12*8)</f>
        <v/>
      </c>
      <c r="K12" s="20" t="str">
        <f t="shared" si="0"/>
        <v/>
      </c>
      <c r="L12" s="20" t="str">
        <f>IFERROR((VLOOKUP(Tabela15[[#This Row],[DIMENSÕES TAMPA (C) (mm)]], Base!$M$4:$N$14, 2, 0) * E12 +VLOOKUP(D12, Base!$P$4:$Q$14, 2, 0) * F12) / 2 / 1000,"")</f>
        <v/>
      </c>
      <c r="M12" s="20" t="str">
        <f>IFERROR(Tabela15[[#This Row],[CANTO TDC 25 (unidade)]]/2,"")</f>
        <v/>
      </c>
    </row>
    <row r="13" spans="1:13" ht="15.75" x14ac:dyDescent="0.25">
      <c r="A13" s="17"/>
      <c r="B13" s="17"/>
      <c r="C13" s="17"/>
      <c r="D13" s="17"/>
      <c r="E13" s="20">
        <f>Tabela15[[#This Row],[QTD (unidade)]]*2</f>
        <v>0</v>
      </c>
      <c r="F13" s="20">
        <f>Tabela15[[#This Row],[QTD (unidade)]]*2</f>
        <v>0</v>
      </c>
      <c r="G13" s="20">
        <f>Tabela15[[#This Row],[TAMPA (unidade)]]*2</f>
        <v>0</v>
      </c>
      <c r="H13" s="20">
        <f>Tabela15[[#This Row],[LATERAL (unidade)]]</f>
        <v>0</v>
      </c>
      <c r="I13" s="20">
        <f>Tabela15[[#This Row],[LATERAL (unidade)]]</f>
        <v>0</v>
      </c>
      <c r="J13" s="20" t="str">
        <f>IF(Tabela15[[#This Row],[DIMENSÕES TAMPA (C) (mm)]]="","",A13*8)</f>
        <v/>
      </c>
      <c r="K13" s="20" t="str">
        <f t="shared" si="0"/>
        <v/>
      </c>
      <c r="L13" s="20" t="str">
        <f>IFERROR((VLOOKUP(Tabela15[[#This Row],[DIMENSÕES TAMPA (C) (mm)]], Base!$M$4:$N$14, 2, 0) * E13 +VLOOKUP(D13, Base!$P$4:$Q$14, 2, 0) * F13) / 2 / 1000,"")</f>
        <v/>
      </c>
      <c r="M13" s="20" t="str">
        <f>IFERROR(Tabela15[[#This Row],[CANTO TDC 25 (unidade)]]/2,"")</f>
        <v/>
      </c>
    </row>
    <row r="14" spans="1:13" ht="15.75" x14ac:dyDescent="0.25">
      <c r="A14" s="17"/>
      <c r="B14" s="17"/>
      <c r="C14" s="17"/>
      <c r="D14" s="17"/>
      <c r="E14" s="20">
        <f>Tabela15[[#This Row],[QTD (unidade)]]*2</f>
        <v>0</v>
      </c>
      <c r="F14" s="20">
        <f>Tabela15[[#This Row],[QTD (unidade)]]*2</f>
        <v>0</v>
      </c>
      <c r="G14" s="20">
        <f>Tabela15[[#This Row],[TAMPA (unidade)]]*2</f>
        <v>0</v>
      </c>
      <c r="H14" s="20">
        <f>Tabela15[[#This Row],[LATERAL (unidade)]]</f>
        <v>0</v>
      </c>
      <c r="I14" s="20">
        <f>Tabela15[[#This Row],[LATERAL (unidade)]]</f>
        <v>0</v>
      </c>
      <c r="J14" s="20" t="str">
        <f>IF(Tabela15[[#This Row],[DIMENSÕES TAMPA (C) (mm)]]="","",A14*8)</f>
        <v/>
      </c>
      <c r="K14" s="20" t="str">
        <f t="shared" si="0"/>
        <v/>
      </c>
      <c r="L14" s="20" t="str">
        <f>IFERROR((VLOOKUP(Tabela15[[#This Row],[DIMENSÕES TAMPA (C) (mm)]], Base!$M$4:$N$14, 2, 0) * E14 +VLOOKUP(D14, Base!$P$4:$Q$14, 2, 0) * F14) / 2 / 1000,"")</f>
        <v/>
      </c>
      <c r="M14" s="20" t="str">
        <f>IFERROR(Tabela15[[#This Row],[CANTO TDC 25 (unidade)]]/2,"")</f>
        <v/>
      </c>
    </row>
    <row r="15" spans="1:13" ht="15.75" x14ac:dyDescent="0.25">
      <c r="A15" s="17"/>
      <c r="B15" s="17"/>
      <c r="C15" s="17"/>
      <c r="D15" s="17"/>
      <c r="E15" s="20">
        <f>Tabela15[[#This Row],[QTD (unidade)]]*2</f>
        <v>0</v>
      </c>
      <c r="F15" s="20">
        <f>Tabela15[[#This Row],[QTD (unidade)]]*2</f>
        <v>0</v>
      </c>
      <c r="G15" s="20">
        <f>Tabela15[[#This Row],[TAMPA (unidade)]]*2</f>
        <v>0</v>
      </c>
      <c r="H15" s="20">
        <f>Tabela15[[#This Row],[LATERAL (unidade)]]</f>
        <v>0</v>
      </c>
      <c r="I15" s="20">
        <f>Tabela15[[#This Row],[LATERAL (unidade)]]</f>
        <v>0</v>
      </c>
      <c r="J15" s="20" t="str">
        <f>IF(Tabela15[[#This Row],[DIMENSÕES TAMPA (C) (mm)]]="","",A15*8)</f>
        <v/>
      </c>
      <c r="K15" s="20" t="str">
        <f t="shared" si="0"/>
        <v/>
      </c>
      <c r="L15" s="20" t="str">
        <f>IFERROR((VLOOKUP(Tabela15[[#This Row],[DIMENSÕES TAMPA (C) (mm)]], Base!$M$4:$N$14, 2, 0) * E15 +VLOOKUP(D15, Base!$P$4:$Q$14, 2, 0) * F15) / 2 / 1000,"")</f>
        <v/>
      </c>
      <c r="M15" s="20" t="str">
        <f>IFERROR(Tabela15[[#This Row],[CANTO TDC 25 (unidade)]]/2,"")</f>
        <v/>
      </c>
    </row>
    <row r="16" spans="1:13" ht="15.75" x14ac:dyDescent="0.25">
      <c r="A16" s="17"/>
      <c r="B16" s="17"/>
      <c r="C16" s="17"/>
      <c r="D16" s="17"/>
      <c r="E16" s="20">
        <f>Tabela15[[#This Row],[QTD (unidade)]]*2</f>
        <v>0</v>
      </c>
      <c r="F16" s="20">
        <f>Tabela15[[#This Row],[QTD (unidade)]]*2</f>
        <v>0</v>
      </c>
      <c r="G16" s="20">
        <f>Tabela15[[#This Row],[TAMPA (unidade)]]*2</f>
        <v>0</v>
      </c>
      <c r="H16" s="20">
        <f>Tabela15[[#This Row],[LATERAL (unidade)]]</f>
        <v>0</v>
      </c>
      <c r="I16" s="20">
        <f>Tabela15[[#This Row],[LATERAL (unidade)]]</f>
        <v>0</v>
      </c>
      <c r="J16" s="20" t="str">
        <f>IF(Tabela15[[#This Row],[DIMENSÕES TAMPA (C) (mm)]]="","",A16*8)</f>
        <v/>
      </c>
      <c r="K16" s="20" t="str">
        <f t="shared" si="0"/>
        <v/>
      </c>
      <c r="L16" s="20" t="str">
        <f>IFERROR((VLOOKUP(Tabela15[[#This Row],[DIMENSÕES TAMPA (C) (mm)]], Base!$M$4:$N$14, 2, 0) * E16 +VLOOKUP(D16, Base!$P$4:$Q$14, 2, 0) * F16) / 2 / 1000,"")</f>
        <v/>
      </c>
      <c r="M16" s="20" t="str">
        <f>IFERROR(Tabela15[[#This Row],[CANTO TDC 25 (unidade)]]/2,"")</f>
        <v/>
      </c>
    </row>
    <row r="17" spans="1:13" ht="15.75" x14ac:dyDescent="0.25">
      <c r="A17" s="17"/>
      <c r="B17" s="17"/>
      <c r="C17" s="17"/>
      <c r="D17" s="17"/>
      <c r="E17" s="20">
        <f>Tabela15[[#This Row],[QTD (unidade)]]*2</f>
        <v>0</v>
      </c>
      <c r="F17" s="20">
        <f>Tabela15[[#This Row],[QTD (unidade)]]*2</f>
        <v>0</v>
      </c>
      <c r="G17" s="20">
        <f>Tabela15[[#This Row],[TAMPA (unidade)]]*2</f>
        <v>0</v>
      </c>
      <c r="H17" s="20">
        <f>Tabela15[[#This Row],[LATERAL (unidade)]]</f>
        <v>0</v>
      </c>
      <c r="I17" s="20">
        <f>Tabela15[[#This Row],[LATERAL (unidade)]]</f>
        <v>0</v>
      </c>
      <c r="J17" s="20" t="str">
        <f>IF(Tabela15[[#This Row],[DIMENSÕES TAMPA (C) (mm)]]="","",A17*8)</f>
        <v/>
      </c>
      <c r="K17" s="20" t="str">
        <f t="shared" si="0"/>
        <v/>
      </c>
      <c r="L17" s="20" t="str">
        <f>IFERROR((VLOOKUP(Tabela15[[#This Row],[DIMENSÕES TAMPA (C) (mm)]], Base!$M$4:$N$14, 2, 0) * E17 +VLOOKUP(D17, Base!$P$4:$Q$14, 2, 0) * F17) / 2 / 1000,"")</f>
        <v/>
      </c>
      <c r="M17" s="20" t="str">
        <f>IFERROR(Tabela15[[#This Row],[CANTO TDC 25 (unidade)]]/2,"")</f>
        <v/>
      </c>
    </row>
    <row r="18" spans="1:13" ht="15.75" x14ac:dyDescent="0.25">
      <c r="A18" s="17"/>
      <c r="B18" s="17"/>
      <c r="C18" s="17"/>
      <c r="D18" s="17"/>
      <c r="E18" s="20">
        <f>Tabela15[[#This Row],[QTD (unidade)]]*2</f>
        <v>0</v>
      </c>
      <c r="F18" s="20">
        <f>Tabela15[[#This Row],[QTD (unidade)]]*2</f>
        <v>0</v>
      </c>
      <c r="G18" s="20">
        <f>Tabela15[[#This Row],[TAMPA (unidade)]]*2</f>
        <v>0</v>
      </c>
      <c r="H18" s="20">
        <f>Tabela15[[#This Row],[LATERAL (unidade)]]</f>
        <v>0</v>
      </c>
      <c r="I18" s="20">
        <f>Tabela15[[#This Row],[LATERAL (unidade)]]</f>
        <v>0</v>
      </c>
      <c r="J18" s="20" t="str">
        <f>IF(Tabela15[[#This Row],[DIMENSÕES TAMPA (C) (mm)]]="","",A18*8)</f>
        <v/>
      </c>
      <c r="K18" s="20" t="str">
        <f t="shared" si="0"/>
        <v/>
      </c>
      <c r="L18" s="20" t="str">
        <f>IFERROR((VLOOKUP(Tabela15[[#This Row],[DIMENSÕES TAMPA (C) (mm)]], Base!$M$4:$N$14, 2, 0) * E18 +VLOOKUP(D18, Base!$P$4:$Q$14, 2, 0) * F18) / 2 / 1000,"")</f>
        <v/>
      </c>
      <c r="M18" s="20" t="str">
        <f>IFERROR(Tabela15[[#This Row],[CANTO TDC 25 (unidade)]]/2,"")</f>
        <v/>
      </c>
    </row>
    <row r="19" spans="1:13" ht="15.75" x14ac:dyDescent="0.25">
      <c r="A19" s="17"/>
      <c r="B19" s="17"/>
      <c r="C19" s="17"/>
      <c r="D19" s="17"/>
      <c r="E19" s="20">
        <f>Tabela15[[#This Row],[QTD (unidade)]]*2</f>
        <v>0</v>
      </c>
      <c r="F19" s="20">
        <f>Tabela15[[#This Row],[QTD (unidade)]]*2</f>
        <v>0</v>
      </c>
      <c r="G19" s="20">
        <f>Tabela15[[#This Row],[TAMPA (unidade)]]*2</f>
        <v>0</v>
      </c>
      <c r="H19" s="20">
        <f>Tabela15[[#This Row],[LATERAL (unidade)]]</f>
        <v>0</v>
      </c>
      <c r="I19" s="20">
        <f>Tabela15[[#This Row],[LATERAL (unidade)]]</f>
        <v>0</v>
      </c>
      <c r="J19" s="20" t="str">
        <f>IF(Tabela15[[#This Row],[DIMENSÕES TAMPA (C) (mm)]]="","",A19*8)</f>
        <v/>
      </c>
      <c r="K19" s="20" t="str">
        <f t="shared" si="0"/>
        <v/>
      </c>
      <c r="L19" s="20" t="str">
        <f>IFERROR((VLOOKUP(Tabela15[[#This Row],[DIMENSÕES TAMPA (C) (mm)]], Base!$M$4:$N$14, 2, 0) * E19 +VLOOKUP(D19, Base!$P$4:$Q$14, 2, 0) * F19) / 2 / 1000,"")</f>
        <v/>
      </c>
      <c r="M19" s="20" t="str">
        <f>IFERROR(Tabela15[[#This Row],[CANTO TDC 25 (unidade)]]/2,"")</f>
        <v/>
      </c>
    </row>
    <row r="20" spans="1:13" ht="15.75" x14ac:dyDescent="0.25">
      <c r="A20" s="17"/>
      <c r="B20" s="17"/>
      <c r="C20" s="17"/>
      <c r="D20" s="17"/>
      <c r="E20" s="20">
        <f>Tabela15[[#This Row],[QTD (unidade)]]*2</f>
        <v>0</v>
      </c>
      <c r="F20" s="20">
        <f>Tabela15[[#This Row],[QTD (unidade)]]*2</f>
        <v>0</v>
      </c>
      <c r="G20" s="20">
        <f>Tabela15[[#This Row],[TAMPA (unidade)]]*2</f>
        <v>0</v>
      </c>
      <c r="H20" s="20">
        <f>Tabela15[[#This Row],[LATERAL (unidade)]]</f>
        <v>0</v>
      </c>
      <c r="I20" s="20">
        <f>Tabela15[[#This Row],[LATERAL (unidade)]]</f>
        <v>0</v>
      </c>
      <c r="J20" s="20" t="str">
        <f>IF(Tabela15[[#This Row],[DIMENSÕES TAMPA (C) (mm)]]="","",A20*8)</f>
        <v/>
      </c>
      <c r="K20" s="20" t="str">
        <f t="shared" si="0"/>
        <v/>
      </c>
      <c r="L20" s="20" t="str">
        <f>IFERROR((VLOOKUP(Tabela15[[#This Row],[DIMENSÕES TAMPA (C) (mm)]], Base!$M$4:$N$14, 2, 0) * E20 +VLOOKUP(D20, Base!$P$4:$Q$14, 2, 0) * F20) / 2 / 1000,"")</f>
        <v/>
      </c>
      <c r="M20" s="20" t="str">
        <f>IFERROR(Tabela15[[#This Row],[CANTO TDC 25 (unidade)]]/2,"")</f>
        <v/>
      </c>
    </row>
    <row r="21" spans="1:13" ht="15.75" x14ac:dyDescent="0.25">
      <c r="A21" s="17"/>
      <c r="B21" s="17"/>
      <c r="C21" s="17"/>
      <c r="D21" s="17"/>
      <c r="E21" s="20">
        <f>Tabela15[[#This Row],[QTD (unidade)]]*2</f>
        <v>0</v>
      </c>
      <c r="F21" s="20">
        <f>Tabela15[[#This Row],[QTD (unidade)]]*2</f>
        <v>0</v>
      </c>
      <c r="G21" s="20">
        <f>Tabela15[[#This Row],[TAMPA (unidade)]]*2</f>
        <v>0</v>
      </c>
      <c r="H21" s="20">
        <f>Tabela15[[#This Row],[LATERAL (unidade)]]</f>
        <v>0</v>
      </c>
      <c r="I21" s="20">
        <f>Tabela15[[#This Row],[LATERAL (unidade)]]</f>
        <v>0</v>
      </c>
      <c r="J21" s="20" t="str">
        <f>IF(Tabela15[[#This Row],[DIMENSÕES TAMPA (C) (mm)]]="","",A21*8)</f>
        <v/>
      </c>
      <c r="K21" s="20" t="str">
        <f t="shared" si="0"/>
        <v/>
      </c>
      <c r="L21" s="20" t="str">
        <f>IFERROR((VLOOKUP(Tabela15[[#This Row],[DIMENSÕES TAMPA (C) (mm)]], Base!$M$4:$N$14, 2, 0) * E21 +VLOOKUP(D21, Base!$P$4:$Q$14, 2, 0) * F21) / 2 / 1000,"")</f>
        <v/>
      </c>
      <c r="M21" s="20" t="str">
        <f>IFERROR(Tabela15[[#This Row],[CANTO TDC 25 (unidade)]]/2,"")</f>
        <v/>
      </c>
    </row>
    <row r="22" spans="1:13" ht="15.75" x14ac:dyDescent="0.25">
      <c r="A22" s="17"/>
      <c r="B22" s="17"/>
      <c r="C22" s="17"/>
      <c r="D22" s="17"/>
      <c r="E22" s="20">
        <f>Tabela15[[#This Row],[QTD (unidade)]]*2</f>
        <v>0</v>
      </c>
      <c r="F22" s="20">
        <f>Tabela15[[#This Row],[QTD (unidade)]]*2</f>
        <v>0</v>
      </c>
      <c r="G22" s="20">
        <f>Tabela15[[#This Row],[TAMPA (unidade)]]*2</f>
        <v>0</v>
      </c>
      <c r="H22" s="20">
        <f>Tabela15[[#This Row],[LATERAL (unidade)]]</f>
        <v>0</v>
      </c>
      <c r="I22" s="20">
        <f>Tabela15[[#This Row],[LATERAL (unidade)]]</f>
        <v>0</v>
      </c>
      <c r="J22" s="20" t="str">
        <f>IF(Tabela15[[#This Row],[DIMENSÕES TAMPA (C) (mm)]]="","",A22*8)</f>
        <v/>
      </c>
      <c r="K22" s="20" t="str">
        <f t="shared" si="0"/>
        <v/>
      </c>
      <c r="L22" s="20" t="str">
        <f>IFERROR((VLOOKUP(Tabela15[[#This Row],[DIMENSÕES TAMPA (C) (mm)]], Base!$M$4:$N$14, 2, 0) * E22 +VLOOKUP(D22, Base!$P$4:$Q$14, 2, 0) * F22) / 2 / 1000,"")</f>
        <v/>
      </c>
      <c r="M22" s="20" t="str">
        <f>IFERROR(Tabela15[[#This Row],[CANTO TDC 25 (unidade)]]/2,"")</f>
        <v/>
      </c>
    </row>
    <row r="23" spans="1:13" ht="15.75" x14ac:dyDescent="0.25">
      <c r="A23" s="17"/>
      <c r="B23" s="17"/>
      <c r="C23" s="17"/>
      <c r="D23" s="17"/>
      <c r="E23" s="20">
        <f>Tabela15[[#This Row],[QTD (unidade)]]*2</f>
        <v>0</v>
      </c>
      <c r="F23" s="20">
        <f>Tabela15[[#This Row],[QTD (unidade)]]*2</f>
        <v>0</v>
      </c>
      <c r="G23" s="20">
        <f>Tabela15[[#This Row],[TAMPA (unidade)]]*2</f>
        <v>0</v>
      </c>
      <c r="H23" s="20">
        <f>Tabela15[[#This Row],[LATERAL (unidade)]]</f>
        <v>0</v>
      </c>
      <c r="I23" s="20">
        <f>Tabela15[[#This Row],[LATERAL (unidade)]]</f>
        <v>0</v>
      </c>
      <c r="J23" s="20" t="str">
        <f>IF(Tabela15[[#This Row],[DIMENSÕES TAMPA (C) (mm)]]="","",A23*8)</f>
        <v/>
      </c>
      <c r="K23" s="20" t="str">
        <f t="shared" si="0"/>
        <v/>
      </c>
      <c r="L23" s="20" t="str">
        <f>IFERROR((VLOOKUP(Tabela15[[#This Row],[DIMENSÕES TAMPA (C) (mm)]], Base!$M$4:$N$14, 2, 0) * E23 +VLOOKUP(D23, Base!$P$4:$Q$14, 2, 0) * F23) / 2 / 1000,"")</f>
        <v/>
      </c>
      <c r="M23" s="20" t="str">
        <f>IFERROR(Tabela15[[#This Row],[CANTO TDC 25 (unidade)]]/2,"")</f>
        <v/>
      </c>
    </row>
    <row r="24" spans="1:13" ht="15.75" x14ac:dyDescent="0.25">
      <c r="A24" s="17"/>
      <c r="B24" s="17"/>
      <c r="C24" s="17"/>
      <c r="D24" s="17"/>
      <c r="E24" s="20">
        <f>Tabela15[[#This Row],[QTD (unidade)]]*2</f>
        <v>0</v>
      </c>
      <c r="F24" s="20">
        <f>Tabela15[[#This Row],[QTD (unidade)]]*2</f>
        <v>0</v>
      </c>
      <c r="G24" s="20">
        <f>Tabela15[[#This Row],[TAMPA (unidade)]]*2</f>
        <v>0</v>
      </c>
      <c r="H24" s="20">
        <f>Tabela15[[#This Row],[LATERAL (unidade)]]</f>
        <v>0</v>
      </c>
      <c r="I24" s="20">
        <f>Tabela15[[#This Row],[LATERAL (unidade)]]</f>
        <v>0</v>
      </c>
      <c r="J24" s="20" t="str">
        <f>IF(Tabela15[[#This Row],[DIMENSÕES TAMPA (C) (mm)]]="","",A24*8)</f>
        <v/>
      </c>
      <c r="K24" s="20" t="str">
        <f t="shared" si="0"/>
        <v/>
      </c>
      <c r="L24" s="20" t="str">
        <f>IFERROR((VLOOKUP(Tabela15[[#This Row],[DIMENSÕES TAMPA (C) (mm)]], Base!$M$4:$N$14, 2, 0) * E24 +VLOOKUP(D24, Base!$P$4:$Q$14, 2, 0) * F24) / 2 / 1000,"")</f>
        <v/>
      </c>
      <c r="M24" s="20" t="str">
        <f>IFERROR(Tabela15[[#This Row],[CANTO TDC 25 (unidade)]]/2,"")</f>
        <v/>
      </c>
    </row>
    <row r="25" spans="1:13" ht="15.75" x14ac:dyDescent="0.25">
      <c r="A25" s="17"/>
      <c r="B25" s="17"/>
      <c r="C25" s="17"/>
      <c r="D25" s="17"/>
      <c r="E25" s="20">
        <f>Tabela15[[#This Row],[QTD (unidade)]]*2</f>
        <v>0</v>
      </c>
      <c r="F25" s="20">
        <f>Tabela15[[#This Row],[QTD (unidade)]]*2</f>
        <v>0</v>
      </c>
      <c r="G25" s="20">
        <f>Tabela15[[#This Row],[TAMPA (unidade)]]*2</f>
        <v>0</v>
      </c>
      <c r="H25" s="20">
        <f>Tabela15[[#This Row],[LATERAL (unidade)]]</f>
        <v>0</v>
      </c>
      <c r="I25" s="20">
        <f>Tabela15[[#This Row],[LATERAL (unidade)]]</f>
        <v>0</v>
      </c>
      <c r="J25" s="20" t="str">
        <f>IF(Tabela15[[#This Row],[DIMENSÕES TAMPA (C) (mm)]]="","",A25*8)</f>
        <v/>
      </c>
      <c r="K25" s="20" t="str">
        <f t="shared" si="0"/>
        <v/>
      </c>
      <c r="L25" s="20" t="str">
        <f>IFERROR((VLOOKUP(Tabela15[[#This Row],[DIMENSÕES TAMPA (C) (mm)]], Base!$M$4:$N$14, 2, 0) * E25 +VLOOKUP(D25, Base!$P$4:$Q$14, 2, 0) * F25) / 2 / 1000,"")</f>
        <v/>
      </c>
      <c r="M25" s="20" t="str">
        <f>IFERROR(Tabela15[[#This Row],[CANTO TDC 25 (unidade)]]/2,"")</f>
        <v/>
      </c>
    </row>
    <row r="26" spans="1:13" ht="15.75" x14ac:dyDescent="0.25">
      <c r="A26" s="17"/>
      <c r="B26" s="17"/>
      <c r="C26" s="17"/>
      <c r="D26" s="17"/>
      <c r="E26" s="20">
        <f>Tabela15[[#This Row],[QTD (unidade)]]*2</f>
        <v>0</v>
      </c>
      <c r="F26" s="20">
        <f>Tabela15[[#This Row],[QTD (unidade)]]*2</f>
        <v>0</v>
      </c>
      <c r="G26" s="20">
        <f>Tabela15[[#This Row],[TAMPA (unidade)]]*2</f>
        <v>0</v>
      </c>
      <c r="H26" s="20">
        <f>Tabela15[[#This Row],[LATERAL (unidade)]]</f>
        <v>0</v>
      </c>
      <c r="I26" s="20">
        <f>Tabela15[[#This Row],[LATERAL (unidade)]]</f>
        <v>0</v>
      </c>
      <c r="J26" s="20" t="str">
        <f>IF(Tabela15[[#This Row],[DIMENSÕES TAMPA (C) (mm)]]="","",A26*8)</f>
        <v/>
      </c>
      <c r="K26" s="20" t="str">
        <f t="shared" si="0"/>
        <v/>
      </c>
      <c r="L26" s="20" t="str">
        <f>IFERROR((VLOOKUP(Tabela15[[#This Row],[DIMENSÕES TAMPA (C) (mm)]], Base!$M$4:$N$14, 2, 0) * E26 +VLOOKUP(D26, Base!$P$4:$Q$14, 2, 0) * F26) / 2 / 1000,"")</f>
        <v/>
      </c>
      <c r="M26" s="20" t="str">
        <f>IFERROR(Tabela15[[#This Row],[CANTO TDC 25 (unidade)]]/2,"")</f>
        <v/>
      </c>
    </row>
    <row r="27" spans="1:13" ht="15.75" x14ac:dyDescent="0.25">
      <c r="A27" s="17"/>
      <c r="B27" s="17"/>
      <c r="C27" s="17"/>
      <c r="D27" s="17"/>
      <c r="E27" s="20">
        <f>Tabela15[[#This Row],[QTD (unidade)]]*2</f>
        <v>0</v>
      </c>
      <c r="F27" s="20">
        <f>Tabela15[[#This Row],[QTD (unidade)]]*2</f>
        <v>0</v>
      </c>
      <c r="G27" s="20">
        <f>Tabela15[[#This Row],[TAMPA (unidade)]]*2</f>
        <v>0</v>
      </c>
      <c r="H27" s="20">
        <f>Tabela15[[#This Row],[LATERAL (unidade)]]</f>
        <v>0</v>
      </c>
      <c r="I27" s="20">
        <f>Tabela15[[#This Row],[LATERAL (unidade)]]</f>
        <v>0</v>
      </c>
      <c r="J27" s="20" t="str">
        <f>IF(Tabela15[[#This Row],[DIMENSÕES TAMPA (C) (mm)]]="","",A27*8)</f>
        <v/>
      </c>
      <c r="K27" s="20" t="str">
        <f t="shared" si="0"/>
        <v/>
      </c>
      <c r="L27" s="20" t="str">
        <f>IFERROR((VLOOKUP(Tabela15[[#This Row],[DIMENSÕES TAMPA (C) (mm)]], Base!$M$4:$N$14, 2, 0) * E27 +VLOOKUP(D27, Base!$P$4:$Q$14, 2, 0) * F27) / 2 / 1000,"")</f>
        <v/>
      </c>
      <c r="M27" s="20" t="str">
        <f>IFERROR(Tabela15[[#This Row],[CANTO TDC 25 (unidade)]]/2,"")</f>
        <v/>
      </c>
    </row>
    <row r="28" spans="1:13" ht="15.75" x14ac:dyDescent="0.25">
      <c r="A28" s="17"/>
      <c r="B28" s="17"/>
      <c r="C28" s="17"/>
      <c r="D28" s="17"/>
      <c r="E28" s="20">
        <f>Tabela15[[#This Row],[QTD (unidade)]]*2</f>
        <v>0</v>
      </c>
      <c r="F28" s="20">
        <f>Tabela15[[#This Row],[QTD (unidade)]]*2</f>
        <v>0</v>
      </c>
      <c r="G28" s="20">
        <f>Tabela15[[#This Row],[TAMPA (unidade)]]*2</f>
        <v>0</v>
      </c>
      <c r="H28" s="20">
        <f>Tabela15[[#This Row],[LATERAL (unidade)]]</f>
        <v>0</v>
      </c>
      <c r="I28" s="20">
        <f>Tabela15[[#This Row],[LATERAL (unidade)]]</f>
        <v>0</v>
      </c>
      <c r="J28" s="20" t="str">
        <f>IF(Tabela15[[#This Row],[DIMENSÕES TAMPA (C) (mm)]]="","",A28*8)</f>
        <v/>
      </c>
      <c r="K28" s="20" t="str">
        <f t="shared" si="0"/>
        <v/>
      </c>
      <c r="L28" s="20" t="str">
        <f>IFERROR((VLOOKUP(Tabela15[[#This Row],[DIMENSÕES TAMPA (C) (mm)]], Base!$M$4:$N$14, 2, 0) * E28 +VLOOKUP(D28, Base!$P$4:$Q$14, 2, 0) * F28) / 2 / 1000,"")</f>
        <v/>
      </c>
      <c r="M28" s="20" t="str">
        <f>IFERROR(Tabela15[[#This Row],[CANTO TDC 25 (unidade)]]/2,"")</f>
        <v/>
      </c>
    </row>
    <row r="29" spans="1:13" ht="15.75" x14ac:dyDescent="0.25">
      <c r="A29" s="17"/>
      <c r="B29" s="17"/>
      <c r="C29" s="17"/>
      <c r="D29" s="17"/>
      <c r="E29" s="20">
        <f>Tabela15[[#This Row],[QTD (unidade)]]*2</f>
        <v>0</v>
      </c>
      <c r="F29" s="20">
        <f>Tabela15[[#This Row],[QTD (unidade)]]*2</f>
        <v>0</v>
      </c>
      <c r="G29" s="20">
        <f>Tabela15[[#This Row],[TAMPA (unidade)]]*2</f>
        <v>0</v>
      </c>
      <c r="H29" s="20">
        <f>Tabela15[[#This Row],[LATERAL (unidade)]]</f>
        <v>0</v>
      </c>
      <c r="I29" s="20">
        <f>Tabela15[[#This Row],[LATERAL (unidade)]]</f>
        <v>0</v>
      </c>
      <c r="J29" s="20" t="str">
        <f>IF(Tabela15[[#This Row],[DIMENSÕES TAMPA (C) (mm)]]="","",A29*8)</f>
        <v/>
      </c>
      <c r="K29" s="20" t="str">
        <f t="shared" si="0"/>
        <v/>
      </c>
      <c r="L29" s="20" t="str">
        <f>IFERROR((VLOOKUP(Tabela15[[#This Row],[DIMENSÕES TAMPA (C) (mm)]], Base!$M$4:$N$14, 2, 0) * E29 +VLOOKUP(D29, Base!$P$4:$Q$14, 2, 0) * F29) / 2 / 1000,"")</f>
        <v/>
      </c>
      <c r="M29" s="20" t="str">
        <f>IFERROR(Tabela15[[#This Row],[CANTO TDC 25 (unidade)]]/2,"")</f>
        <v/>
      </c>
    </row>
    <row r="30" spans="1:13" ht="15.75" x14ac:dyDescent="0.25">
      <c r="A30" s="17"/>
      <c r="B30" s="17"/>
      <c r="C30" s="17"/>
      <c r="D30" s="17"/>
      <c r="E30" s="20">
        <f>Tabela15[[#This Row],[QTD (unidade)]]*2</f>
        <v>0</v>
      </c>
      <c r="F30" s="20">
        <f>Tabela15[[#This Row],[QTD (unidade)]]*2</f>
        <v>0</v>
      </c>
      <c r="G30" s="20">
        <f>Tabela15[[#This Row],[TAMPA (unidade)]]*2</f>
        <v>0</v>
      </c>
      <c r="H30" s="20">
        <f>Tabela15[[#This Row],[LATERAL (unidade)]]</f>
        <v>0</v>
      </c>
      <c r="I30" s="20">
        <f>Tabela15[[#This Row],[LATERAL (unidade)]]</f>
        <v>0</v>
      </c>
      <c r="J30" s="20" t="str">
        <f>IF(Tabela15[[#This Row],[DIMENSÕES TAMPA (C) (mm)]]="","",A30*8)</f>
        <v/>
      </c>
      <c r="K30" s="20" t="str">
        <f t="shared" si="0"/>
        <v/>
      </c>
      <c r="L30" s="20" t="str">
        <f>IFERROR((VLOOKUP(Tabela15[[#This Row],[DIMENSÕES TAMPA (C) (mm)]], Base!$M$4:$N$14, 2, 0) * E30 +VLOOKUP(D30, Base!$P$4:$Q$14, 2, 0) * F30) / 2 / 1000,"")</f>
        <v/>
      </c>
      <c r="M30" s="20" t="str">
        <f>IFERROR(Tabela15[[#This Row],[CANTO TDC 25 (unidade)]]/2,"")</f>
        <v/>
      </c>
    </row>
    <row r="31" spans="1:13" ht="15.75" x14ac:dyDescent="0.25">
      <c r="A31" s="17"/>
      <c r="B31" s="17"/>
      <c r="C31" s="17"/>
      <c r="D31" s="17"/>
      <c r="E31" s="20">
        <f>Tabela15[[#This Row],[QTD (unidade)]]*2</f>
        <v>0</v>
      </c>
      <c r="F31" s="20">
        <f>Tabela15[[#This Row],[QTD (unidade)]]*2</f>
        <v>0</v>
      </c>
      <c r="G31" s="20">
        <f>Tabela15[[#This Row],[TAMPA (unidade)]]*2</f>
        <v>0</v>
      </c>
      <c r="H31" s="20">
        <f>Tabela15[[#This Row],[LATERAL (unidade)]]</f>
        <v>0</v>
      </c>
      <c r="I31" s="20">
        <f>Tabela15[[#This Row],[LATERAL (unidade)]]</f>
        <v>0</v>
      </c>
      <c r="J31" s="20" t="str">
        <f>IF(Tabela15[[#This Row],[DIMENSÕES TAMPA (C) (mm)]]="","",A31*8)</f>
        <v/>
      </c>
      <c r="K31" s="20" t="str">
        <f t="shared" si="0"/>
        <v/>
      </c>
      <c r="L31" s="20" t="str">
        <f>IFERROR((VLOOKUP(Tabela15[[#This Row],[DIMENSÕES TAMPA (C) (mm)]], Base!$M$4:$N$14, 2, 0) * E31 +VLOOKUP(D31, Base!$P$4:$Q$14, 2, 0) * F31) / 2 / 1000,"")</f>
        <v/>
      </c>
      <c r="M31" s="20" t="str">
        <f>IFERROR(Tabela15[[#This Row],[CANTO TDC 25 (unidade)]]/2,"")</f>
        <v/>
      </c>
    </row>
    <row r="32" spans="1:13" ht="15.75" x14ac:dyDescent="0.25">
      <c r="A32" s="17"/>
      <c r="B32" s="17"/>
      <c r="C32" s="17"/>
      <c r="D32" s="17"/>
      <c r="E32" s="20">
        <f>Tabela15[[#This Row],[QTD (unidade)]]*2</f>
        <v>0</v>
      </c>
      <c r="F32" s="20">
        <f>Tabela15[[#This Row],[QTD (unidade)]]*2</f>
        <v>0</v>
      </c>
      <c r="G32" s="20">
        <f>Tabela15[[#This Row],[TAMPA (unidade)]]*2</f>
        <v>0</v>
      </c>
      <c r="H32" s="20">
        <f>Tabela15[[#This Row],[LATERAL (unidade)]]</f>
        <v>0</v>
      </c>
      <c r="I32" s="20">
        <f>Tabela15[[#This Row],[LATERAL (unidade)]]</f>
        <v>0</v>
      </c>
      <c r="J32" s="20" t="str">
        <f>IF(Tabela15[[#This Row],[DIMENSÕES TAMPA (C) (mm)]]="","",A32*8)</f>
        <v/>
      </c>
      <c r="K32" s="20" t="str">
        <f t="shared" si="0"/>
        <v/>
      </c>
      <c r="L32" s="20" t="str">
        <f>IFERROR((VLOOKUP(Tabela15[[#This Row],[DIMENSÕES TAMPA (C) (mm)]], Base!$M$4:$N$14, 2, 0) * E32 +VLOOKUP(D32, Base!$P$4:$Q$14, 2, 0) * F32) / 2 / 1000,"")</f>
        <v/>
      </c>
      <c r="M32" s="20" t="str">
        <f>IFERROR(Tabela15[[#This Row],[CANTO TDC 25 (unidade)]]/2,"")</f>
        <v/>
      </c>
    </row>
    <row r="33" spans="1:13" ht="15.75" x14ac:dyDescent="0.25">
      <c r="A33" s="17"/>
      <c r="B33" s="17"/>
      <c r="C33" s="17"/>
      <c r="D33" s="17"/>
      <c r="E33" s="20">
        <f>Tabela15[[#This Row],[QTD (unidade)]]*2</f>
        <v>0</v>
      </c>
      <c r="F33" s="20">
        <f>Tabela15[[#This Row],[QTD (unidade)]]*2</f>
        <v>0</v>
      </c>
      <c r="G33" s="20">
        <f>Tabela15[[#This Row],[TAMPA (unidade)]]*2</f>
        <v>0</v>
      </c>
      <c r="H33" s="20">
        <f>Tabela15[[#This Row],[LATERAL (unidade)]]</f>
        <v>0</v>
      </c>
      <c r="I33" s="20">
        <f>Tabela15[[#This Row],[LATERAL (unidade)]]</f>
        <v>0</v>
      </c>
      <c r="J33" s="20" t="str">
        <f>IF(Tabela15[[#This Row],[DIMENSÕES TAMPA (C) (mm)]]="","",A33*8)</f>
        <v/>
      </c>
      <c r="K33" s="20" t="str">
        <f t="shared" si="0"/>
        <v/>
      </c>
      <c r="L33" s="20" t="str">
        <f>IFERROR((VLOOKUP(Tabela15[[#This Row],[DIMENSÕES TAMPA (C) (mm)]], Base!$M$4:$N$14, 2, 0) * E33 +VLOOKUP(D33, Base!$P$4:$Q$14, 2, 0) * F33) / 2 / 1000,"")</f>
        <v/>
      </c>
      <c r="M33" s="20" t="str">
        <f>IFERROR(Tabela15[[#This Row],[CANTO TDC 25 (unidade)]]/2,"")</f>
        <v/>
      </c>
    </row>
    <row r="34" spans="1:13" ht="15.75" x14ac:dyDescent="0.25">
      <c r="A34" s="17"/>
      <c r="B34" s="17"/>
      <c r="C34" s="17"/>
      <c r="D34" s="17"/>
      <c r="E34" s="20">
        <f>Tabela15[[#This Row],[QTD (unidade)]]*2</f>
        <v>0</v>
      </c>
      <c r="F34" s="20">
        <f>Tabela15[[#This Row],[QTD (unidade)]]*2</f>
        <v>0</v>
      </c>
      <c r="G34" s="20">
        <f>Tabela15[[#This Row],[TAMPA (unidade)]]*2</f>
        <v>0</v>
      </c>
      <c r="H34" s="20">
        <f>Tabela15[[#This Row],[LATERAL (unidade)]]</f>
        <v>0</v>
      </c>
      <c r="I34" s="20">
        <f>Tabela15[[#This Row],[LATERAL (unidade)]]</f>
        <v>0</v>
      </c>
      <c r="J34" s="20" t="str">
        <f>IF(Tabela15[[#This Row],[DIMENSÕES TAMPA (C) (mm)]]="","",A34*8)</f>
        <v/>
      </c>
      <c r="K34" s="20" t="str">
        <f t="shared" si="0"/>
        <v/>
      </c>
      <c r="L34" s="20" t="str">
        <f>IFERROR((VLOOKUP(Tabela15[[#This Row],[DIMENSÕES TAMPA (C) (mm)]], Base!$M$4:$N$14, 2, 0) * E34 +VLOOKUP(D34, Base!$P$4:$Q$14, 2, 0) * F34) / 2 / 1000,"")</f>
        <v/>
      </c>
      <c r="M34" s="20" t="str">
        <f>IFERROR(Tabela15[[#This Row],[CANTO TDC 25 (unidade)]]/2,"")</f>
        <v/>
      </c>
    </row>
    <row r="35" spans="1:13" ht="15.75" x14ac:dyDescent="0.25">
      <c r="A35" s="17"/>
      <c r="B35" s="17"/>
      <c r="C35" s="17"/>
      <c r="D35" s="17"/>
      <c r="E35" s="20">
        <f>Tabela15[[#This Row],[QTD (unidade)]]*2</f>
        <v>0</v>
      </c>
      <c r="F35" s="20">
        <f>Tabela15[[#This Row],[QTD (unidade)]]*2</f>
        <v>0</v>
      </c>
      <c r="G35" s="20">
        <f>Tabela15[[#This Row],[TAMPA (unidade)]]*2</f>
        <v>0</v>
      </c>
      <c r="H35" s="20">
        <f>Tabela15[[#This Row],[LATERAL (unidade)]]</f>
        <v>0</v>
      </c>
      <c r="I35" s="20">
        <f>Tabela15[[#This Row],[LATERAL (unidade)]]</f>
        <v>0</v>
      </c>
      <c r="J35" s="20" t="str">
        <f>IF(Tabela15[[#This Row],[DIMENSÕES TAMPA (C) (mm)]]="","",A35*8)</f>
        <v/>
      </c>
      <c r="K35" s="20" t="str">
        <f t="shared" si="0"/>
        <v/>
      </c>
      <c r="L35" s="20" t="str">
        <f>IFERROR((VLOOKUP(Tabela15[[#This Row],[DIMENSÕES TAMPA (C) (mm)]], Base!$M$4:$N$14, 2, 0) * E35 +VLOOKUP(D35, Base!$P$4:$Q$14, 2, 0) * F35) / 2 / 1000,"")</f>
        <v/>
      </c>
      <c r="M35" s="20" t="str">
        <f>IFERROR(Tabela15[[#This Row],[CANTO TDC 25 (unidade)]]/2,"")</f>
        <v/>
      </c>
    </row>
    <row r="36" spans="1:13" ht="15.75" x14ac:dyDescent="0.25">
      <c r="A36" s="17"/>
      <c r="B36" s="17"/>
      <c r="C36" s="17"/>
      <c r="D36" s="17"/>
      <c r="E36" s="20">
        <f>Tabela15[[#This Row],[QTD (unidade)]]*2</f>
        <v>0</v>
      </c>
      <c r="F36" s="20">
        <f>Tabela15[[#This Row],[QTD (unidade)]]*2</f>
        <v>0</v>
      </c>
      <c r="G36" s="20">
        <f>Tabela15[[#This Row],[TAMPA (unidade)]]*2</f>
        <v>0</v>
      </c>
      <c r="H36" s="20">
        <f>Tabela15[[#This Row],[LATERAL (unidade)]]</f>
        <v>0</v>
      </c>
      <c r="I36" s="20">
        <f>Tabela15[[#This Row],[LATERAL (unidade)]]</f>
        <v>0</v>
      </c>
      <c r="J36" s="20" t="str">
        <f>IF(Tabela15[[#This Row],[DIMENSÕES TAMPA (C) (mm)]]="","",A36*8)</f>
        <v/>
      </c>
      <c r="K36" s="20" t="str">
        <f t="shared" si="0"/>
        <v/>
      </c>
      <c r="L36" s="20" t="str">
        <f>IFERROR((VLOOKUP(Tabela15[[#This Row],[DIMENSÕES TAMPA (C) (mm)]], Base!$M$4:$N$14, 2, 0) * E36 +VLOOKUP(D36, Base!$P$4:$Q$14, 2, 0) * F36) / 2 / 1000,"")</f>
        <v/>
      </c>
      <c r="M36" s="20" t="str">
        <f>IFERROR(Tabela15[[#This Row],[CANTO TDC 25 (unidade)]]/2,"")</f>
        <v/>
      </c>
    </row>
    <row r="37" spans="1:13" ht="15.75" x14ac:dyDescent="0.25">
      <c r="A37" s="17"/>
      <c r="B37" s="17"/>
      <c r="C37" s="17"/>
      <c r="D37" s="17"/>
      <c r="E37" s="20">
        <f>Tabela15[[#This Row],[QTD (unidade)]]*2</f>
        <v>0</v>
      </c>
      <c r="F37" s="20">
        <f>Tabela15[[#This Row],[QTD (unidade)]]*2</f>
        <v>0</v>
      </c>
      <c r="G37" s="20">
        <f>Tabela15[[#This Row],[TAMPA (unidade)]]*2</f>
        <v>0</v>
      </c>
      <c r="H37" s="20">
        <f>Tabela15[[#This Row],[LATERAL (unidade)]]</f>
        <v>0</v>
      </c>
      <c r="I37" s="20">
        <f>Tabela15[[#This Row],[LATERAL (unidade)]]</f>
        <v>0</v>
      </c>
      <c r="J37" s="20" t="str">
        <f>IF(Tabela15[[#This Row],[DIMENSÕES TAMPA (C) (mm)]]="","",A37*8)</f>
        <v/>
      </c>
      <c r="K37" s="20" t="str">
        <f t="shared" si="0"/>
        <v/>
      </c>
      <c r="L37" s="20" t="str">
        <f>IFERROR((VLOOKUP(Tabela15[[#This Row],[DIMENSÕES TAMPA (C) (mm)]], Base!$M$4:$N$14, 2, 0) * E37 +VLOOKUP(D37, Base!$P$4:$Q$14, 2, 0) * F37) / 2 / 1000,"")</f>
        <v/>
      </c>
      <c r="M37" s="20" t="str">
        <f>IFERROR(Tabela15[[#This Row],[CANTO TDC 25 (unidade)]]/2,"")</f>
        <v/>
      </c>
    </row>
    <row r="38" spans="1:13" ht="15.75" x14ac:dyDescent="0.25">
      <c r="A38" s="17"/>
      <c r="B38" s="17"/>
      <c r="C38" s="17"/>
      <c r="D38" s="17"/>
      <c r="E38" s="20">
        <f>Tabela15[[#This Row],[QTD (unidade)]]*2</f>
        <v>0</v>
      </c>
      <c r="F38" s="20">
        <f>Tabela15[[#This Row],[QTD (unidade)]]*2</f>
        <v>0</v>
      </c>
      <c r="G38" s="20">
        <f>Tabela15[[#This Row],[TAMPA (unidade)]]*2</f>
        <v>0</v>
      </c>
      <c r="H38" s="20">
        <f>Tabela15[[#This Row],[LATERAL (unidade)]]</f>
        <v>0</v>
      </c>
      <c r="I38" s="20">
        <f>Tabela15[[#This Row],[LATERAL (unidade)]]</f>
        <v>0</v>
      </c>
      <c r="J38" s="20" t="str">
        <f>IF(Tabela15[[#This Row],[DIMENSÕES TAMPA (C) (mm)]]="","",A38*8)</f>
        <v/>
      </c>
      <c r="K38" s="20" t="str">
        <f t="shared" si="0"/>
        <v/>
      </c>
      <c r="L38" s="20" t="str">
        <f>IFERROR((VLOOKUP(Tabela15[[#This Row],[DIMENSÕES TAMPA (C) (mm)]], Base!$M$4:$N$14, 2, 0) * E38 +VLOOKUP(D38, Base!$P$4:$Q$14, 2, 0) * F38) / 2 / 1000,"")</f>
        <v/>
      </c>
      <c r="M38" s="20" t="str">
        <f>IFERROR(Tabela15[[#This Row],[CANTO TDC 25 (unidade)]]/2,"")</f>
        <v/>
      </c>
    </row>
    <row r="39" spans="1:13" ht="15.75" x14ac:dyDescent="0.25">
      <c r="A39" s="17"/>
      <c r="B39" s="17"/>
      <c r="C39" s="17"/>
      <c r="D39" s="17"/>
      <c r="E39" s="20">
        <f>Tabela15[[#This Row],[QTD (unidade)]]*2</f>
        <v>0</v>
      </c>
      <c r="F39" s="20">
        <f>Tabela15[[#This Row],[QTD (unidade)]]*2</f>
        <v>0</v>
      </c>
      <c r="G39" s="20">
        <f>Tabela15[[#This Row],[TAMPA (unidade)]]*2</f>
        <v>0</v>
      </c>
      <c r="H39" s="20">
        <f>Tabela15[[#This Row],[LATERAL (unidade)]]</f>
        <v>0</v>
      </c>
      <c r="I39" s="20">
        <f>Tabela15[[#This Row],[LATERAL (unidade)]]</f>
        <v>0</v>
      </c>
      <c r="J39" s="20" t="str">
        <f>IF(Tabela15[[#This Row],[DIMENSÕES TAMPA (C) (mm)]]="","",A39*8)</f>
        <v/>
      </c>
      <c r="K39" s="20" t="str">
        <f t="shared" si="0"/>
        <v/>
      </c>
      <c r="L39" s="20" t="str">
        <f>IFERROR((VLOOKUP(Tabela15[[#This Row],[DIMENSÕES TAMPA (C) (mm)]], Base!$M$4:$N$14, 2, 0) * E39 +VLOOKUP(D39, Base!$P$4:$Q$14, 2, 0) * F39) / 2 / 1000,"")</f>
        <v/>
      </c>
      <c r="M39" s="20" t="str">
        <f>IFERROR(Tabela15[[#This Row],[CANTO TDC 25 (unidade)]]/2,"")</f>
        <v/>
      </c>
    </row>
    <row r="40" spans="1:13" ht="15.75" x14ac:dyDescent="0.25">
      <c r="A40" s="17"/>
      <c r="B40" s="17"/>
      <c r="C40" s="17"/>
      <c r="D40" s="17"/>
      <c r="E40" s="20">
        <f>Tabela15[[#This Row],[QTD (unidade)]]*2</f>
        <v>0</v>
      </c>
      <c r="F40" s="20">
        <f>Tabela15[[#This Row],[QTD (unidade)]]*2</f>
        <v>0</v>
      </c>
      <c r="G40" s="20">
        <f>Tabela15[[#This Row],[TAMPA (unidade)]]*2</f>
        <v>0</v>
      </c>
      <c r="H40" s="20">
        <f>Tabela15[[#This Row],[LATERAL (unidade)]]</f>
        <v>0</v>
      </c>
      <c r="I40" s="20">
        <f>Tabela15[[#This Row],[LATERAL (unidade)]]</f>
        <v>0</v>
      </c>
      <c r="J40" s="20" t="str">
        <f>IF(Tabela15[[#This Row],[DIMENSÕES TAMPA (C) (mm)]]="","",A40*8)</f>
        <v/>
      </c>
      <c r="K40" s="20" t="str">
        <f t="shared" si="0"/>
        <v/>
      </c>
      <c r="L40" s="20" t="str">
        <f>IFERROR((VLOOKUP(Tabela15[[#This Row],[DIMENSÕES TAMPA (C) (mm)]], Base!$M$4:$N$14, 2, 0) * E40 +VLOOKUP(D40, Base!$P$4:$Q$14, 2, 0) * F40) / 2 / 1000,"")</f>
        <v/>
      </c>
      <c r="M40" s="20" t="str">
        <f>IFERROR(Tabela15[[#This Row],[CANTO TDC 25 (unidade)]]/2,"")</f>
        <v/>
      </c>
    </row>
    <row r="41" spans="1:13" ht="15.75" x14ac:dyDescent="0.25">
      <c r="A41" s="17"/>
      <c r="B41" s="17"/>
      <c r="C41" s="17"/>
      <c r="D41" s="17"/>
      <c r="E41" s="20">
        <f>Tabela15[[#This Row],[QTD (unidade)]]*2</f>
        <v>0</v>
      </c>
      <c r="F41" s="20">
        <f>Tabela15[[#This Row],[QTD (unidade)]]*2</f>
        <v>0</v>
      </c>
      <c r="G41" s="20">
        <f>Tabela15[[#This Row],[TAMPA (unidade)]]*2</f>
        <v>0</v>
      </c>
      <c r="H41" s="20">
        <f>Tabela15[[#This Row],[LATERAL (unidade)]]</f>
        <v>0</v>
      </c>
      <c r="I41" s="20">
        <f>Tabela15[[#This Row],[LATERAL (unidade)]]</f>
        <v>0</v>
      </c>
      <c r="J41" s="20" t="str">
        <f>IF(Tabela15[[#This Row],[DIMENSÕES TAMPA (C) (mm)]]="","",A41*8)</f>
        <v/>
      </c>
      <c r="K41" s="20" t="str">
        <f t="shared" si="0"/>
        <v/>
      </c>
      <c r="L41" s="20" t="str">
        <f>IFERROR((VLOOKUP(Tabela15[[#This Row],[DIMENSÕES TAMPA (C) (mm)]], Base!$M$4:$N$14, 2, 0) * E41 +VLOOKUP(D41, Base!$P$4:$Q$14, 2, 0) * F41) / 2 / 1000,"")</f>
        <v/>
      </c>
      <c r="M41" s="20" t="str">
        <f>IFERROR(Tabela15[[#This Row],[CANTO TDC 25 (unidade)]]/2,"")</f>
        <v/>
      </c>
    </row>
    <row r="42" spans="1:13" ht="15.75" x14ac:dyDescent="0.25">
      <c r="A42" s="17"/>
      <c r="B42" s="17"/>
      <c r="C42" s="17"/>
      <c r="D42" s="17"/>
      <c r="E42" s="20">
        <f>Tabela15[[#This Row],[QTD (unidade)]]*2</f>
        <v>0</v>
      </c>
      <c r="F42" s="20">
        <f>Tabela15[[#This Row],[QTD (unidade)]]*2</f>
        <v>0</v>
      </c>
      <c r="G42" s="20">
        <f>Tabela15[[#This Row],[TAMPA (unidade)]]*2</f>
        <v>0</v>
      </c>
      <c r="H42" s="20">
        <f>Tabela15[[#This Row],[LATERAL (unidade)]]</f>
        <v>0</v>
      </c>
      <c r="I42" s="20">
        <f>Tabela15[[#This Row],[LATERAL (unidade)]]</f>
        <v>0</v>
      </c>
      <c r="J42" s="20" t="str">
        <f>IF(Tabela15[[#This Row],[DIMENSÕES TAMPA (C) (mm)]]="","",A42*8)</f>
        <v/>
      </c>
      <c r="K42" s="20" t="str">
        <f t="shared" si="0"/>
        <v/>
      </c>
      <c r="L42" s="20" t="str">
        <f>IFERROR((VLOOKUP(Tabela15[[#This Row],[DIMENSÕES TAMPA (C) (mm)]], Base!$M$4:$N$14, 2, 0) * E42 +VLOOKUP(D42, Base!$P$4:$Q$14, 2, 0) * F42) / 2 / 1000,"")</f>
        <v/>
      </c>
      <c r="M42" s="20" t="str">
        <f>IFERROR(Tabela15[[#This Row],[CANTO TDC 25 (unidade)]]/2,"")</f>
        <v/>
      </c>
    </row>
    <row r="43" spans="1:13" ht="15.75" x14ac:dyDescent="0.25">
      <c r="A43" s="17"/>
      <c r="B43" s="17"/>
      <c r="C43" s="17"/>
      <c r="D43" s="17"/>
      <c r="E43" s="20">
        <f>Tabela15[[#This Row],[QTD (unidade)]]*2</f>
        <v>0</v>
      </c>
      <c r="F43" s="20">
        <f>Tabela15[[#This Row],[QTD (unidade)]]*2</f>
        <v>0</v>
      </c>
      <c r="G43" s="20">
        <f>Tabela15[[#This Row],[TAMPA (unidade)]]*2</f>
        <v>0</v>
      </c>
      <c r="H43" s="20">
        <f>Tabela15[[#This Row],[LATERAL (unidade)]]</f>
        <v>0</v>
      </c>
      <c r="I43" s="20">
        <f>Tabela15[[#This Row],[LATERAL (unidade)]]</f>
        <v>0</v>
      </c>
      <c r="J43" s="20" t="str">
        <f>IF(Tabela15[[#This Row],[DIMENSÕES TAMPA (C) (mm)]]="","",A43*8)</f>
        <v/>
      </c>
      <c r="K43" s="20" t="str">
        <f t="shared" si="0"/>
        <v/>
      </c>
      <c r="L43" s="20" t="str">
        <f>IFERROR((VLOOKUP(Tabela15[[#This Row],[DIMENSÕES TAMPA (C) (mm)]], Base!$M$4:$N$14, 2, 0) * E43 +VLOOKUP(D43, Base!$P$4:$Q$14, 2, 0) * F43) / 2 / 1000,"")</f>
        <v/>
      </c>
      <c r="M43" s="20" t="str">
        <f>IFERROR(Tabela15[[#This Row],[CANTO TDC 25 (unidade)]]/2,"")</f>
        <v/>
      </c>
    </row>
    <row r="44" spans="1:13" ht="15.75" x14ac:dyDescent="0.25">
      <c r="A44" s="17"/>
      <c r="B44" s="17"/>
      <c r="C44" s="17"/>
      <c r="D44" s="17"/>
      <c r="E44" s="20">
        <f>Tabela15[[#This Row],[QTD (unidade)]]*2</f>
        <v>0</v>
      </c>
      <c r="F44" s="20">
        <f>Tabela15[[#This Row],[QTD (unidade)]]*2</f>
        <v>0</v>
      </c>
      <c r="G44" s="20">
        <f>Tabela15[[#This Row],[TAMPA (unidade)]]*2</f>
        <v>0</v>
      </c>
      <c r="H44" s="20">
        <f>Tabela15[[#This Row],[LATERAL (unidade)]]</f>
        <v>0</v>
      </c>
      <c r="I44" s="20">
        <f>Tabela15[[#This Row],[LATERAL (unidade)]]</f>
        <v>0</v>
      </c>
      <c r="J44" s="20" t="str">
        <f>IF(Tabela15[[#This Row],[DIMENSÕES TAMPA (C) (mm)]]="","",A44*8)</f>
        <v/>
      </c>
      <c r="K44" s="20" t="str">
        <f t="shared" si="0"/>
        <v/>
      </c>
      <c r="L44" s="20" t="str">
        <f>IFERROR((VLOOKUP(Tabela15[[#This Row],[DIMENSÕES TAMPA (C) (mm)]], Base!$M$4:$N$14, 2, 0) * E44 +VLOOKUP(D44, Base!$P$4:$Q$14, 2, 0) * F44) / 2 / 1000,"")</f>
        <v/>
      </c>
      <c r="M44" s="20" t="str">
        <f>IFERROR(Tabela15[[#This Row],[CANTO TDC 25 (unidade)]]/2,"")</f>
        <v/>
      </c>
    </row>
    <row r="45" spans="1:13" ht="15.75" x14ac:dyDescent="0.25">
      <c r="A45" s="17"/>
      <c r="B45" s="17"/>
      <c r="C45" s="17"/>
      <c r="D45" s="17"/>
      <c r="E45" s="20">
        <f>Tabela15[[#This Row],[QTD (unidade)]]*2</f>
        <v>0</v>
      </c>
      <c r="F45" s="20">
        <f>Tabela15[[#This Row],[QTD (unidade)]]*2</f>
        <v>0</v>
      </c>
      <c r="G45" s="20">
        <f>Tabela15[[#This Row],[TAMPA (unidade)]]*2</f>
        <v>0</v>
      </c>
      <c r="H45" s="20">
        <f>Tabela15[[#This Row],[LATERAL (unidade)]]</f>
        <v>0</v>
      </c>
      <c r="I45" s="20">
        <f>Tabela15[[#This Row],[LATERAL (unidade)]]</f>
        <v>0</v>
      </c>
      <c r="J45" s="20" t="str">
        <f>IF(Tabela15[[#This Row],[DIMENSÕES TAMPA (C) (mm)]]="","",A45*8)</f>
        <v/>
      </c>
      <c r="K45" s="20" t="str">
        <f t="shared" si="0"/>
        <v/>
      </c>
      <c r="L45" s="20" t="str">
        <f>IFERROR((VLOOKUP(Tabela15[[#This Row],[DIMENSÕES TAMPA (C) (mm)]], Base!$M$4:$N$14, 2, 0) * E45 +VLOOKUP(D45, Base!$P$4:$Q$14, 2, 0) * F45) / 2 / 1000,"")</f>
        <v/>
      </c>
      <c r="M45" s="20" t="str">
        <f>IFERROR(Tabela15[[#This Row],[CANTO TDC 25 (unidade)]]/2,"")</f>
        <v/>
      </c>
    </row>
    <row r="46" spans="1:13" ht="15.75" x14ac:dyDescent="0.25">
      <c r="A46" s="17"/>
      <c r="B46" s="17"/>
      <c r="C46" s="17"/>
      <c r="D46" s="17"/>
      <c r="E46" s="20">
        <f>Tabela15[[#This Row],[QTD (unidade)]]*2</f>
        <v>0</v>
      </c>
      <c r="F46" s="20">
        <f>Tabela15[[#This Row],[QTD (unidade)]]*2</f>
        <v>0</v>
      </c>
      <c r="G46" s="20">
        <f>Tabela15[[#This Row],[TAMPA (unidade)]]*2</f>
        <v>0</v>
      </c>
      <c r="H46" s="20">
        <f>Tabela15[[#This Row],[LATERAL (unidade)]]</f>
        <v>0</v>
      </c>
      <c r="I46" s="20">
        <f>Tabela15[[#This Row],[LATERAL (unidade)]]</f>
        <v>0</v>
      </c>
      <c r="J46" s="20" t="str">
        <f>IF(Tabela15[[#This Row],[DIMENSÕES TAMPA (C) (mm)]]="","",A46*8)</f>
        <v/>
      </c>
      <c r="K46" s="20" t="str">
        <f t="shared" si="0"/>
        <v/>
      </c>
      <c r="L46" s="20" t="str">
        <f>IFERROR((VLOOKUP(Tabela15[[#This Row],[DIMENSÕES TAMPA (C) (mm)]], Base!$M$4:$N$14, 2, 0) * E46 +VLOOKUP(D46, Base!$P$4:$Q$14, 2, 0) * F46) / 2 / 1000,"")</f>
        <v/>
      </c>
      <c r="M46" s="20" t="str">
        <f>IFERROR(Tabela15[[#This Row],[CANTO TDC 25 (unidade)]]/2,"")</f>
        <v/>
      </c>
    </row>
    <row r="47" spans="1:13" ht="15.75" x14ac:dyDescent="0.25">
      <c r="A47" s="17"/>
      <c r="B47" s="17"/>
      <c r="C47" s="17"/>
      <c r="D47" s="17"/>
      <c r="E47" s="20">
        <f>Tabela15[[#This Row],[QTD (unidade)]]*2</f>
        <v>0</v>
      </c>
      <c r="F47" s="20">
        <f>Tabela15[[#This Row],[QTD (unidade)]]*2</f>
        <v>0</v>
      </c>
      <c r="G47" s="20">
        <f>Tabela15[[#This Row],[TAMPA (unidade)]]*2</f>
        <v>0</v>
      </c>
      <c r="H47" s="20">
        <f>Tabela15[[#This Row],[LATERAL (unidade)]]</f>
        <v>0</v>
      </c>
      <c r="I47" s="20">
        <f>Tabela15[[#This Row],[LATERAL (unidade)]]</f>
        <v>0</v>
      </c>
      <c r="J47" s="20" t="str">
        <f>IF(Tabela15[[#This Row],[DIMENSÕES TAMPA (C) (mm)]]="","",A47*8)</f>
        <v/>
      </c>
      <c r="K47" s="20" t="str">
        <f t="shared" si="0"/>
        <v/>
      </c>
      <c r="L47" s="20" t="str">
        <f>IFERROR((VLOOKUP(Tabela15[[#This Row],[DIMENSÕES TAMPA (C) (mm)]], Base!$M$4:$N$14, 2, 0) * E47 +VLOOKUP(D47, Base!$P$4:$Q$14, 2, 0) * F47) / 2 / 1000,"")</f>
        <v/>
      </c>
      <c r="M47" s="20" t="str">
        <f>IFERROR(Tabela15[[#This Row],[CANTO TDC 25 (unidade)]]/2,"")</f>
        <v/>
      </c>
    </row>
    <row r="48" spans="1:13" ht="15.75" x14ac:dyDescent="0.25">
      <c r="A48" s="17"/>
      <c r="B48" s="17"/>
      <c r="C48" s="17"/>
      <c r="D48" s="17"/>
      <c r="E48" s="20">
        <f>Tabela15[[#This Row],[QTD (unidade)]]*2</f>
        <v>0</v>
      </c>
      <c r="F48" s="20">
        <f>Tabela15[[#This Row],[QTD (unidade)]]*2</f>
        <v>0</v>
      </c>
      <c r="G48" s="20">
        <f>Tabela15[[#This Row],[TAMPA (unidade)]]*2</f>
        <v>0</v>
      </c>
      <c r="H48" s="20">
        <f>Tabela15[[#This Row],[LATERAL (unidade)]]</f>
        <v>0</v>
      </c>
      <c r="I48" s="20">
        <f>Tabela15[[#This Row],[LATERAL (unidade)]]</f>
        <v>0</v>
      </c>
      <c r="J48" s="20" t="str">
        <f>IF(Tabela15[[#This Row],[DIMENSÕES TAMPA (C) (mm)]]="","",A48*8)</f>
        <v/>
      </c>
      <c r="K48" s="20" t="str">
        <f t="shared" si="0"/>
        <v/>
      </c>
      <c r="L48" s="20" t="str">
        <f>IFERROR((VLOOKUP(Tabela15[[#This Row],[DIMENSÕES TAMPA (C) (mm)]], Base!$M$4:$N$14, 2, 0) * E48 +VLOOKUP(D48, Base!$P$4:$Q$14, 2, 0) * F48) / 2 / 1000,"")</f>
        <v/>
      </c>
      <c r="M48" s="20" t="str">
        <f>IFERROR(Tabela15[[#This Row],[CANTO TDC 25 (unidade)]]/2,"")</f>
        <v/>
      </c>
    </row>
    <row r="49" spans="1:13" ht="15.75" x14ac:dyDescent="0.25">
      <c r="A49" s="17"/>
      <c r="B49" s="17"/>
      <c r="C49" s="17"/>
      <c r="D49" s="17"/>
      <c r="E49" s="20">
        <f>Tabela15[[#This Row],[QTD (unidade)]]*2</f>
        <v>0</v>
      </c>
      <c r="F49" s="20">
        <f>Tabela15[[#This Row],[QTD (unidade)]]*2</f>
        <v>0</v>
      </c>
      <c r="G49" s="20">
        <f>Tabela15[[#This Row],[TAMPA (unidade)]]*2</f>
        <v>0</v>
      </c>
      <c r="H49" s="20">
        <f>Tabela15[[#This Row],[LATERAL (unidade)]]</f>
        <v>0</v>
      </c>
      <c r="I49" s="20">
        <f>Tabela15[[#This Row],[LATERAL (unidade)]]</f>
        <v>0</v>
      </c>
      <c r="J49" s="20" t="str">
        <f>IF(Tabela15[[#This Row],[DIMENSÕES TAMPA (C) (mm)]]="","",A49*8)</f>
        <v/>
      </c>
      <c r="K49" s="20" t="str">
        <f t="shared" si="0"/>
        <v/>
      </c>
      <c r="L49" s="20" t="str">
        <f>IFERROR((VLOOKUP(Tabela15[[#This Row],[DIMENSÕES TAMPA (C) (mm)]], Base!$M$4:$N$14, 2, 0) * E49 +VLOOKUP(D49, Base!$P$4:$Q$14, 2, 0) * F49) / 2 / 1000,"")</f>
        <v/>
      </c>
      <c r="M49" s="20" t="str">
        <f>IFERROR(Tabela15[[#This Row],[CANTO TDC 25 (unidade)]]/2,"")</f>
        <v/>
      </c>
    </row>
    <row r="50" spans="1:13" ht="15.75" x14ac:dyDescent="0.25">
      <c r="A50" s="17"/>
      <c r="B50" s="17"/>
      <c r="C50" s="17"/>
      <c r="D50" s="17"/>
      <c r="E50" s="20">
        <f>Tabela15[[#This Row],[QTD (unidade)]]*2</f>
        <v>0</v>
      </c>
      <c r="F50" s="20">
        <f>Tabela15[[#This Row],[QTD (unidade)]]*2</f>
        <v>0</v>
      </c>
      <c r="G50" s="20">
        <f>Tabela15[[#This Row],[TAMPA (unidade)]]*2</f>
        <v>0</v>
      </c>
      <c r="H50" s="20">
        <f>Tabela15[[#This Row],[LATERAL (unidade)]]</f>
        <v>0</v>
      </c>
      <c r="I50" s="20">
        <f>Tabela15[[#This Row],[LATERAL (unidade)]]</f>
        <v>0</v>
      </c>
      <c r="J50" s="20" t="str">
        <f>IF(Tabela15[[#This Row],[DIMENSÕES TAMPA (C) (mm)]]="","",A50*8)</f>
        <v/>
      </c>
      <c r="K50" s="20" t="str">
        <f t="shared" si="0"/>
        <v/>
      </c>
      <c r="L50" s="20" t="str">
        <f>IFERROR((VLOOKUP(Tabela15[[#This Row],[DIMENSÕES TAMPA (C) (mm)]], Base!$M$4:$N$14, 2, 0) * E50 +VLOOKUP(D50, Base!$P$4:$Q$14, 2, 0) * F50) / 2 / 1000,"")</f>
        <v/>
      </c>
      <c r="M50" s="20" t="str">
        <f>IFERROR(Tabela15[[#This Row],[CANTO TDC 25 (unidade)]]/2,"")</f>
        <v/>
      </c>
    </row>
    <row r="51" spans="1:13" ht="15.75" x14ac:dyDescent="0.25">
      <c r="A51" s="17"/>
      <c r="B51" s="17"/>
      <c r="C51" s="17"/>
      <c r="D51" s="17"/>
      <c r="E51" s="20">
        <f>Tabela15[[#This Row],[QTD (unidade)]]*2</f>
        <v>0</v>
      </c>
      <c r="F51" s="20">
        <f>Tabela15[[#This Row],[QTD (unidade)]]*2</f>
        <v>0</v>
      </c>
      <c r="G51" s="20">
        <f>Tabela15[[#This Row],[TAMPA (unidade)]]*2</f>
        <v>0</v>
      </c>
      <c r="H51" s="20">
        <f>Tabela15[[#This Row],[LATERAL (unidade)]]</f>
        <v>0</v>
      </c>
      <c r="I51" s="20">
        <f>Tabela15[[#This Row],[LATERAL (unidade)]]</f>
        <v>0</v>
      </c>
      <c r="J51" s="20" t="str">
        <f>IF(Tabela15[[#This Row],[DIMENSÕES TAMPA (C) (mm)]]="","",A51*8)</f>
        <v/>
      </c>
      <c r="K51" s="20" t="str">
        <f t="shared" si="0"/>
        <v/>
      </c>
      <c r="L51" s="20" t="str">
        <f>IFERROR((VLOOKUP(Tabela15[[#This Row],[DIMENSÕES TAMPA (C) (mm)]], Base!$M$4:$N$14, 2, 0) * E51 +VLOOKUP(D51, Base!$P$4:$Q$14, 2, 0) * F51) / 2 / 1000,"")</f>
        <v/>
      </c>
      <c r="M51" s="20" t="str">
        <f>IFERROR(Tabela15[[#This Row],[CANTO TDC 25 (unidade)]]/2,"")</f>
        <v/>
      </c>
    </row>
    <row r="52" spans="1:13" ht="15.75" x14ac:dyDescent="0.25">
      <c r="A52" s="17"/>
      <c r="B52" s="17"/>
      <c r="C52" s="17"/>
      <c r="D52" s="17"/>
      <c r="E52" s="20">
        <f>Tabela15[[#This Row],[QTD (unidade)]]*2</f>
        <v>0</v>
      </c>
      <c r="F52" s="20">
        <f>Tabela15[[#This Row],[QTD (unidade)]]*2</f>
        <v>0</v>
      </c>
      <c r="G52" s="20">
        <f>Tabela15[[#This Row],[TAMPA (unidade)]]*2</f>
        <v>0</v>
      </c>
      <c r="H52" s="20">
        <f>Tabela15[[#This Row],[LATERAL (unidade)]]</f>
        <v>0</v>
      </c>
      <c r="I52" s="20">
        <f>Tabela15[[#This Row],[LATERAL (unidade)]]</f>
        <v>0</v>
      </c>
      <c r="J52" s="20" t="str">
        <f>IF(Tabela15[[#This Row],[DIMENSÕES TAMPA (C) (mm)]]="","",A52*8)</f>
        <v/>
      </c>
      <c r="K52" s="20" t="str">
        <f t="shared" si="0"/>
        <v/>
      </c>
      <c r="L52" s="20" t="str">
        <f>IFERROR((VLOOKUP(Tabela15[[#This Row],[DIMENSÕES TAMPA (C) (mm)]], Base!$M$4:$N$14, 2, 0) * E52 +VLOOKUP(D52, Base!$P$4:$Q$14, 2, 0) * F52) / 2 / 1000,"")</f>
        <v/>
      </c>
      <c r="M52" s="20" t="str">
        <f>IFERROR(Tabela15[[#This Row],[CANTO TDC 25 (unidade)]]/2,"")</f>
        <v/>
      </c>
    </row>
    <row r="53" spans="1:13" ht="15.75" x14ac:dyDescent="0.25">
      <c r="A53" s="17"/>
      <c r="B53" s="17"/>
      <c r="C53" s="17"/>
      <c r="D53" s="17"/>
      <c r="E53" s="20">
        <f>Tabela15[[#This Row],[QTD (unidade)]]*2</f>
        <v>0</v>
      </c>
      <c r="F53" s="20">
        <f>Tabela15[[#This Row],[QTD (unidade)]]*2</f>
        <v>0</v>
      </c>
      <c r="G53" s="20">
        <f>Tabela15[[#This Row],[TAMPA (unidade)]]*2</f>
        <v>0</v>
      </c>
      <c r="H53" s="20">
        <f>Tabela15[[#This Row],[LATERAL (unidade)]]</f>
        <v>0</v>
      </c>
      <c r="I53" s="20">
        <f>Tabela15[[#This Row],[LATERAL (unidade)]]</f>
        <v>0</v>
      </c>
      <c r="J53" s="20" t="str">
        <f>IF(Tabela15[[#This Row],[DIMENSÕES TAMPA (C) (mm)]]="","",A53*8)</f>
        <v/>
      </c>
      <c r="K53" s="20" t="str">
        <f t="shared" si="0"/>
        <v/>
      </c>
      <c r="L53" s="20" t="str">
        <f>IFERROR((VLOOKUP(Tabela15[[#This Row],[DIMENSÕES TAMPA (C) (mm)]], Base!$M$4:$N$14, 2, 0) * E53 +VLOOKUP(D53, Base!$P$4:$Q$14, 2, 0) * F53) / 2 / 1000,"")</f>
        <v/>
      </c>
      <c r="M53" s="20" t="str">
        <f>IFERROR(Tabela15[[#This Row],[CANTO TDC 25 (unidade)]]/2,"")</f>
        <v/>
      </c>
    </row>
    <row r="54" spans="1:13" ht="15.75" x14ac:dyDescent="0.25">
      <c r="A54" s="17"/>
      <c r="B54" s="17"/>
      <c r="C54" s="17"/>
      <c r="D54" s="17"/>
      <c r="E54" s="20">
        <f>Tabela15[[#This Row],[QTD (unidade)]]*2</f>
        <v>0</v>
      </c>
      <c r="F54" s="20">
        <f>Tabela15[[#This Row],[QTD (unidade)]]*2</f>
        <v>0</v>
      </c>
      <c r="G54" s="20">
        <f>Tabela15[[#This Row],[TAMPA (unidade)]]*2</f>
        <v>0</v>
      </c>
      <c r="H54" s="20">
        <f>Tabela15[[#This Row],[LATERAL (unidade)]]</f>
        <v>0</v>
      </c>
      <c r="I54" s="20">
        <f>Tabela15[[#This Row],[LATERAL (unidade)]]</f>
        <v>0</v>
      </c>
      <c r="J54" s="20" t="str">
        <f>IF(Tabela15[[#This Row],[DIMENSÕES TAMPA (C) (mm)]]="","",A54*8)</f>
        <v/>
      </c>
      <c r="K54" s="20" t="str">
        <f t="shared" si="0"/>
        <v/>
      </c>
      <c r="L54" s="20" t="str">
        <f>IFERROR((VLOOKUP(Tabela15[[#This Row],[DIMENSÕES TAMPA (C) (mm)]], Base!$M$4:$N$14, 2, 0) * E54 +VLOOKUP(D54, Base!$P$4:$Q$14, 2, 0) * F54) / 2 / 1000,"")</f>
        <v/>
      </c>
      <c r="M54" s="20" t="str">
        <f>IFERROR(Tabela15[[#This Row],[CANTO TDC 25 (unidade)]]/2,"")</f>
        <v/>
      </c>
    </row>
    <row r="55" spans="1:13" ht="15.75" x14ac:dyDescent="0.25">
      <c r="A55" s="17"/>
      <c r="B55" s="17"/>
      <c r="C55" s="17"/>
      <c r="D55" s="17"/>
      <c r="E55" s="20">
        <f>Tabela15[[#This Row],[QTD (unidade)]]*2</f>
        <v>0</v>
      </c>
      <c r="F55" s="20">
        <f>Tabela15[[#This Row],[QTD (unidade)]]*2</f>
        <v>0</v>
      </c>
      <c r="G55" s="20">
        <f>Tabela15[[#This Row],[TAMPA (unidade)]]*2</f>
        <v>0</v>
      </c>
      <c r="H55" s="20">
        <f>Tabela15[[#This Row],[LATERAL (unidade)]]</f>
        <v>0</v>
      </c>
      <c r="I55" s="20">
        <f>Tabela15[[#This Row],[LATERAL (unidade)]]</f>
        <v>0</v>
      </c>
      <c r="J55" s="20" t="str">
        <f>IF(Tabela15[[#This Row],[DIMENSÕES TAMPA (C) (mm)]]="","",A55*8)</f>
        <v/>
      </c>
      <c r="K55" s="20" t="str">
        <f t="shared" si="0"/>
        <v/>
      </c>
      <c r="L55" s="20" t="str">
        <f>IFERROR((VLOOKUP(Tabela15[[#This Row],[DIMENSÕES TAMPA (C) (mm)]], Base!$M$4:$N$14, 2, 0) * E55 +VLOOKUP(D55, Base!$P$4:$Q$14, 2, 0) * F55) / 2 / 1000,"")</f>
        <v/>
      </c>
      <c r="M55" s="20" t="str">
        <f>IFERROR(Tabela15[[#This Row],[CANTO TDC 25 (unidade)]]/2,"")</f>
        <v/>
      </c>
    </row>
    <row r="56" spans="1:13" ht="15.75" x14ac:dyDescent="0.25">
      <c r="A56" s="17"/>
      <c r="B56" s="17"/>
      <c r="C56" s="17"/>
      <c r="D56" s="17"/>
      <c r="E56" s="20">
        <f>Tabela15[[#This Row],[QTD (unidade)]]*2</f>
        <v>0</v>
      </c>
      <c r="F56" s="20">
        <f>Tabela15[[#This Row],[QTD (unidade)]]*2</f>
        <v>0</v>
      </c>
      <c r="G56" s="20">
        <f>Tabela15[[#This Row],[TAMPA (unidade)]]*2</f>
        <v>0</v>
      </c>
      <c r="H56" s="20">
        <f>Tabela15[[#This Row],[LATERAL (unidade)]]</f>
        <v>0</v>
      </c>
      <c r="I56" s="20">
        <f>Tabela15[[#This Row],[LATERAL (unidade)]]</f>
        <v>0</v>
      </c>
      <c r="J56" s="20" t="str">
        <f>IF(Tabela15[[#This Row],[DIMENSÕES TAMPA (C) (mm)]]="","",A56*8)</f>
        <v/>
      </c>
      <c r="K56" s="20" t="str">
        <f t="shared" si="0"/>
        <v/>
      </c>
      <c r="L56" s="20" t="str">
        <f>IFERROR((VLOOKUP(Tabela15[[#This Row],[DIMENSÕES TAMPA (C) (mm)]], Base!$M$4:$N$14, 2, 0) * E56 +VLOOKUP(D56, Base!$P$4:$Q$14, 2, 0) * F56) / 2 / 1000,"")</f>
        <v/>
      </c>
      <c r="M56" s="20" t="str">
        <f>IFERROR(Tabela15[[#This Row],[CANTO TDC 25 (unidade)]]/2,"")</f>
        <v/>
      </c>
    </row>
    <row r="57" spans="1:13" ht="15.75" x14ac:dyDescent="0.25">
      <c r="A57" s="17"/>
      <c r="B57" s="17"/>
      <c r="C57" s="17"/>
      <c r="D57" s="17"/>
      <c r="E57" s="20">
        <f>Tabela15[[#This Row],[QTD (unidade)]]*2</f>
        <v>0</v>
      </c>
      <c r="F57" s="20">
        <f>Tabela15[[#This Row],[QTD (unidade)]]*2</f>
        <v>0</v>
      </c>
      <c r="G57" s="20">
        <f>Tabela15[[#This Row],[TAMPA (unidade)]]*2</f>
        <v>0</v>
      </c>
      <c r="H57" s="20">
        <f>Tabela15[[#This Row],[LATERAL (unidade)]]</f>
        <v>0</v>
      </c>
      <c r="I57" s="20">
        <f>Tabela15[[#This Row],[LATERAL (unidade)]]</f>
        <v>0</v>
      </c>
      <c r="J57" s="20" t="str">
        <f>IF(Tabela15[[#This Row],[DIMENSÕES TAMPA (C) (mm)]]="","",A57*8)</f>
        <v/>
      </c>
      <c r="K57" s="20" t="str">
        <f t="shared" si="0"/>
        <v/>
      </c>
      <c r="L57" s="20" t="str">
        <f>IFERROR((VLOOKUP(Tabela15[[#This Row],[DIMENSÕES TAMPA (C) (mm)]], Base!$M$4:$N$14, 2, 0) * E57 +VLOOKUP(D57, Base!$P$4:$Q$14, 2, 0) * F57) / 2 / 1000,"")</f>
        <v/>
      </c>
      <c r="M57" s="20" t="str">
        <f>IFERROR(Tabela15[[#This Row],[CANTO TDC 25 (unidade)]]/2,"")</f>
        <v/>
      </c>
    </row>
    <row r="58" spans="1:13" ht="15.75" x14ac:dyDescent="0.25">
      <c r="A58" s="17"/>
      <c r="B58" s="17"/>
      <c r="C58" s="17"/>
      <c r="D58" s="17"/>
      <c r="E58" s="20">
        <f>Tabela15[[#This Row],[QTD (unidade)]]*2</f>
        <v>0</v>
      </c>
      <c r="F58" s="20">
        <f>Tabela15[[#This Row],[QTD (unidade)]]*2</f>
        <v>0</v>
      </c>
      <c r="G58" s="20">
        <f>Tabela15[[#This Row],[TAMPA (unidade)]]*2</f>
        <v>0</v>
      </c>
      <c r="H58" s="20">
        <f>Tabela15[[#This Row],[LATERAL (unidade)]]</f>
        <v>0</v>
      </c>
      <c r="I58" s="20">
        <f>Tabela15[[#This Row],[LATERAL (unidade)]]</f>
        <v>0</v>
      </c>
      <c r="J58" s="20" t="str">
        <f>IF(Tabela15[[#This Row],[DIMENSÕES TAMPA (C) (mm)]]="","",A58*8)</f>
        <v/>
      </c>
      <c r="K58" s="20" t="str">
        <f t="shared" si="0"/>
        <v/>
      </c>
      <c r="L58" s="20" t="str">
        <f>IFERROR((VLOOKUP(Tabela15[[#This Row],[DIMENSÕES TAMPA (C) (mm)]], Base!$M$4:$N$14, 2, 0) * E58 +VLOOKUP(D58, Base!$P$4:$Q$14, 2, 0) * F58) / 2 / 1000,"")</f>
        <v/>
      </c>
      <c r="M58" s="20" t="str">
        <f>IFERROR(Tabela15[[#This Row],[CANTO TDC 25 (unidade)]]/2,"")</f>
        <v/>
      </c>
    </row>
    <row r="59" spans="1:13" ht="15.75" x14ac:dyDescent="0.25">
      <c r="A59" s="17"/>
      <c r="B59" s="17"/>
      <c r="C59" s="17"/>
      <c r="D59" s="17"/>
      <c r="E59" s="20">
        <f>Tabela15[[#This Row],[QTD (unidade)]]*2</f>
        <v>0</v>
      </c>
      <c r="F59" s="20">
        <f>Tabela15[[#This Row],[QTD (unidade)]]*2</f>
        <v>0</v>
      </c>
      <c r="G59" s="20">
        <f>Tabela15[[#This Row],[TAMPA (unidade)]]*2</f>
        <v>0</v>
      </c>
      <c r="H59" s="20">
        <f>Tabela15[[#This Row],[LATERAL (unidade)]]</f>
        <v>0</v>
      </c>
      <c r="I59" s="20">
        <f>Tabela15[[#This Row],[LATERAL (unidade)]]</f>
        <v>0</v>
      </c>
      <c r="J59" s="20" t="str">
        <f>IF(Tabela15[[#This Row],[DIMENSÕES TAMPA (C) (mm)]]="","",A59*8)</f>
        <v/>
      </c>
      <c r="K59" s="20" t="str">
        <f t="shared" si="0"/>
        <v/>
      </c>
      <c r="L59" s="20" t="str">
        <f>IFERROR((VLOOKUP(Tabela15[[#This Row],[DIMENSÕES TAMPA (C) (mm)]], Base!$M$4:$N$14, 2, 0) * E59 +VLOOKUP(D59, Base!$P$4:$Q$14, 2, 0) * F59) / 2 / 1000,"")</f>
        <v/>
      </c>
      <c r="M59" s="20" t="str">
        <f>IFERROR(Tabela15[[#This Row],[CANTO TDC 25 (unidade)]]/2,"")</f>
        <v/>
      </c>
    </row>
    <row r="60" spans="1:13" ht="15.75" x14ac:dyDescent="0.25">
      <c r="A60" s="17"/>
      <c r="B60" s="17"/>
      <c r="C60" s="17"/>
      <c r="D60" s="17"/>
      <c r="E60" s="20">
        <f>Tabela15[[#This Row],[QTD (unidade)]]*2</f>
        <v>0</v>
      </c>
      <c r="F60" s="20">
        <f>Tabela15[[#This Row],[QTD (unidade)]]*2</f>
        <v>0</v>
      </c>
      <c r="G60" s="20">
        <f>Tabela15[[#This Row],[TAMPA (unidade)]]*2</f>
        <v>0</v>
      </c>
      <c r="H60" s="20">
        <f>Tabela15[[#This Row],[LATERAL (unidade)]]</f>
        <v>0</v>
      </c>
      <c r="I60" s="20">
        <f>Tabela15[[#This Row],[LATERAL (unidade)]]</f>
        <v>0</v>
      </c>
      <c r="J60" s="20" t="str">
        <f>IF(Tabela15[[#This Row],[DIMENSÕES TAMPA (C) (mm)]]="","",A60*8)</f>
        <v/>
      </c>
      <c r="K60" s="20" t="str">
        <f t="shared" si="0"/>
        <v/>
      </c>
      <c r="L60" s="20" t="str">
        <f>IFERROR((VLOOKUP(Tabela15[[#This Row],[DIMENSÕES TAMPA (C) (mm)]], Base!$M$4:$N$14, 2, 0) * E60 +VLOOKUP(D60, Base!$P$4:$Q$14, 2, 0) * F60) / 2 / 1000,"")</f>
        <v/>
      </c>
      <c r="M60" s="20" t="str">
        <f>IFERROR(Tabela15[[#This Row],[CANTO TDC 25 (unidade)]]/2,"")</f>
        <v/>
      </c>
    </row>
    <row r="61" spans="1:13" ht="15.75" x14ac:dyDescent="0.25">
      <c r="A61" s="17"/>
      <c r="B61" s="17"/>
      <c r="C61" s="17"/>
      <c r="D61" s="17"/>
      <c r="E61" s="20">
        <f>Tabela15[[#This Row],[QTD (unidade)]]*2</f>
        <v>0</v>
      </c>
      <c r="F61" s="20">
        <f>Tabela15[[#This Row],[QTD (unidade)]]*2</f>
        <v>0</v>
      </c>
      <c r="G61" s="20">
        <f>Tabela15[[#This Row],[TAMPA (unidade)]]*2</f>
        <v>0</v>
      </c>
      <c r="H61" s="20">
        <f>Tabela15[[#This Row],[LATERAL (unidade)]]</f>
        <v>0</v>
      </c>
      <c r="I61" s="20">
        <f>Tabela15[[#This Row],[LATERAL (unidade)]]</f>
        <v>0</v>
      </c>
      <c r="J61" s="20" t="str">
        <f>IF(Tabela15[[#This Row],[DIMENSÕES TAMPA (C) (mm)]]="","",A61*8)</f>
        <v/>
      </c>
      <c r="K61" s="20" t="str">
        <f t="shared" si="0"/>
        <v/>
      </c>
      <c r="L61" s="20" t="str">
        <f>IFERROR((VLOOKUP(Tabela15[[#This Row],[DIMENSÕES TAMPA (C) (mm)]], Base!$M$4:$N$14, 2, 0) * E61 +VLOOKUP(D61, Base!$P$4:$Q$14, 2, 0) * F61) / 2 / 1000,"")</f>
        <v/>
      </c>
      <c r="M61" s="20" t="str">
        <f>IFERROR(Tabela15[[#This Row],[CANTO TDC 25 (unidade)]]/2,"")</f>
        <v/>
      </c>
    </row>
    <row r="62" spans="1:13" ht="15.75" x14ac:dyDescent="0.25">
      <c r="A62" s="17"/>
      <c r="B62" s="17"/>
      <c r="C62" s="17"/>
      <c r="D62" s="17"/>
      <c r="E62" s="20">
        <f>Tabela15[[#This Row],[QTD (unidade)]]*2</f>
        <v>0</v>
      </c>
      <c r="F62" s="20">
        <f>Tabela15[[#This Row],[QTD (unidade)]]*2</f>
        <v>0</v>
      </c>
      <c r="G62" s="20">
        <f>Tabela15[[#This Row],[TAMPA (unidade)]]*2</f>
        <v>0</v>
      </c>
      <c r="H62" s="20">
        <f>Tabela15[[#This Row],[LATERAL (unidade)]]</f>
        <v>0</v>
      </c>
      <c r="I62" s="20">
        <f>Tabela15[[#This Row],[LATERAL (unidade)]]</f>
        <v>0</v>
      </c>
      <c r="J62" s="20" t="str">
        <f>IF(Tabela15[[#This Row],[DIMENSÕES TAMPA (C) (mm)]]="","",A62*8)</f>
        <v/>
      </c>
      <c r="K62" s="20" t="str">
        <f t="shared" si="0"/>
        <v/>
      </c>
      <c r="L62" s="20" t="str">
        <f>IFERROR((VLOOKUP(Tabela15[[#This Row],[DIMENSÕES TAMPA (C) (mm)]], Base!$M$4:$N$14, 2, 0) * E62 +VLOOKUP(D62, Base!$P$4:$Q$14, 2, 0) * F62) / 2 / 1000,"")</f>
        <v/>
      </c>
      <c r="M62" s="20" t="str">
        <f>IFERROR(Tabela15[[#This Row],[CANTO TDC 25 (unidade)]]/2,"")</f>
        <v/>
      </c>
    </row>
    <row r="63" spans="1:13" ht="15.75" x14ac:dyDescent="0.25">
      <c r="A63" s="17"/>
      <c r="B63" s="17"/>
      <c r="C63" s="17"/>
      <c r="D63" s="17"/>
      <c r="E63" s="20">
        <f>Tabela15[[#This Row],[QTD (unidade)]]*2</f>
        <v>0</v>
      </c>
      <c r="F63" s="20">
        <f>Tabela15[[#This Row],[QTD (unidade)]]*2</f>
        <v>0</v>
      </c>
      <c r="G63" s="20">
        <f>Tabela15[[#This Row],[TAMPA (unidade)]]*2</f>
        <v>0</v>
      </c>
      <c r="H63" s="20">
        <f>Tabela15[[#This Row],[LATERAL (unidade)]]</f>
        <v>0</v>
      </c>
      <c r="I63" s="20">
        <f>Tabela15[[#This Row],[LATERAL (unidade)]]</f>
        <v>0</v>
      </c>
      <c r="J63" s="20" t="str">
        <f>IF(Tabela15[[#This Row],[DIMENSÕES TAMPA (C) (mm)]]="","",A63*8)</f>
        <v/>
      </c>
      <c r="K63" s="20" t="str">
        <f t="shared" si="0"/>
        <v/>
      </c>
      <c r="L63" s="20" t="str">
        <f>IFERROR((VLOOKUP(Tabela15[[#This Row],[DIMENSÕES TAMPA (C) (mm)]], Base!$M$4:$N$14, 2, 0) * E63 +VLOOKUP(D63, Base!$P$4:$Q$14, 2, 0) * F63) / 2 / 1000,"")</f>
        <v/>
      </c>
      <c r="M63" s="20" t="str">
        <f>IFERROR(Tabela15[[#This Row],[CANTO TDC 25 (unidade)]]/2,"")</f>
        <v/>
      </c>
    </row>
    <row r="64" spans="1:13" ht="15.75" x14ac:dyDescent="0.25">
      <c r="A64" s="17"/>
      <c r="B64" s="17"/>
      <c r="C64" s="17"/>
      <c r="D64" s="17"/>
      <c r="E64" s="20">
        <f>Tabela15[[#This Row],[QTD (unidade)]]*2</f>
        <v>0</v>
      </c>
      <c r="F64" s="20">
        <f>Tabela15[[#This Row],[QTD (unidade)]]*2</f>
        <v>0</v>
      </c>
      <c r="G64" s="20">
        <f>Tabela15[[#This Row],[TAMPA (unidade)]]*2</f>
        <v>0</v>
      </c>
      <c r="H64" s="20">
        <f>Tabela15[[#This Row],[LATERAL (unidade)]]</f>
        <v>0</v>
      </c>
      <c r="I64" s="20">
        <f>Tabela15[[#This Row],[LATERAL (unidade)]]</f>
        <v>0</v>
      </c>
      <c r="J64" s="20" t="str">
        <f>IF(Tabela15[[#This Row],[DIMENSÕES TAMPA (C) (mm)]]="","",A64*8)</f>
        <v/>
      </c>
      <c r="K64" s="20" t="str">
        <f t="shared" si="0"/>
        <v/>
      </c>
      <c r="L64" s="20" t="str">
        <f>IFERROR((VLOOKUP(Tabela15[[#This Row],[DIMENSÕES TAMPA (C) (mm)]], Base!$M$4:$N$14, 2, 0) * E64 +VLOOKUP(D64, Base!$P$4:$Q$14, 2, 0) * F64) / 2 / 1000,"")</f>
        <v/>
      </c>
      <c r="M64" s="20" t="str">
        <f>IFERROR(Tabela15[[#This Row],[CANTO TDC 25 (unidade)]]/2,"")</f>
        <v/>
      </c>
    </row>
    <row r="65" spans="1:13" ht="15.75" x14ac:dyDescent="0.25">
      <c r="A65" s="17"/>
      <c r="B65" s="17"/>
      <c r="C65" s="17"/>
      <c r="D65" s="17"/>
      <c r="E65" s="20">
        <f>Tabela15[[#This Row],[QTD (unidade)]]*2</f>
        <v>0</v>
      </c>
      <c r="F65" s="20">
        <f>Tabela15[[#This Row],[QTD (unidade)]]*2</f>
        <v>0</v>
      </c>
      <c r="G65" s="20">
        <f>Tabela15[[#This Row],[TAMPA (unidade)]]*2</f>
        <v>0</v>
      </c>
      <c r="H65" s="20">
        <f>Tabela15[[#This Row],[LATERAL (unidade)]]</f>
        <v>0</v>
      </c>
      <c r="I65" s="20">
        <f>Tabela15[[#This Row],[LATERAL (unidade)]]</f>
        <v>0</v>
      </c>
      <c r="J65" s="20" t="str">
        <f>IF(Tabela15[[#This Row],[DIMENSÕES TAMPA (C) (mm)]]="","",A65*8)</f>
        <v/>
      </c>
      <c r="K65" s="20" t="str">
        <f t="shared" si="0"/>
        <v/>
      </c>
      <c r="L65" s="20" t="str">
        <f>IFERROR((VLOOKUP(Tabela15[[#This Row],[DIMENSÕES TAMPA (C) (mm)]], Base!$M$4:$N$14, 2, 0) * E65 +VLOOKUP(D65, Base!$P$4:$Q$14, 2, 0) * F65) / 2 / 1000,"")</f>
        <v/>
      </c>
      <c r="M65" s="20" t="str">
        <f>IFERROR(Tabela15[[#This Row],[CANTO TDC 25 (unidade)]]/2,"")</f>
        <v/>
      </c>
    </row>
    <row r="66" spans="1:13" ht="15.75" x14ac:dyDescent="0.25">
      <c r="A66" s="17"/>
      <c r="B66" s="17"/>
      <c r="C66" s="17"/>
      <c r="D66" s="17"/>
      <c r="E66" s="20">
        <f>Tabela15[[#This Row],[QTD (unidade)]]*2</f>
        <v>0</v>
      </c>
      <c r="F66" s="20">
        <f>Tabela15[[#This Row],[QTD (unidade)]]*2</f>
        <v>0</v>
      </c>
      <c r="G66" s="20">
        <f>Tabela15[[#This Row],[TAMPA (unidade)]]*2</f>
        <v>0</v>
      </c>
      <c r="H66" s="20">
        <f>Tabela15[[#This Row],[LATERAL (unidade)]]</f>
        <v>0</v>
      </c>
      <c r="I66" s="20">
        <f>Tabela15[[#This Row],[LATERAL (unidade)]]</f>
        <v>0</v>
      </c>
      <c r="J66" s="20" t="str">
        <f>IF(Tabela15[[#This Row],[DIMENSÕES TAMPA (C) (mm)]]="","",A66*8)</f>
        <v/>
      </c>
      <c r="K66" s="20" t="str">
        <f t="shared" si="0"/>
        <v/>
      </c>
      <c r="L66" s="20" t="str">
        <f>IFERROR((VLOOKUP(Tabela15[[#This Row],[DIMENSÕES TAMPA (C) (mm)]], Base!$M$4:$N$14, 2, 0) * E66 +VLOOKUP(D66, Base!$P$4:$Q$14, 2, 0) * F66) / 2 / 1000,"")</f>
        <v/>
      </c>
      <c r="M66" s="20" t="str">
        <f>IFERROR(Tabela15[[#This Row],[CANTO TDC 25 (unidade)]]/2,"")</f>
        <v/>
      </c>
    </row>
    <row r="67" spans="1:13" ht="15.75" x14ac:dyDescent="0.25">
      <c r="A67" s="17"/>
      <c r="B67" s="17"/>
      <c r="C67" s="17"/>
      <c r="D67" s="17"/>
      <c r="E67" s="20">
        <f>Tabela15[[#This Row],[QTD (unidade)]]*2</f>
        <v>0</v>
      </c>
      <c r="F67" s="20">
        <f>Tabela15[[#This Row],[QTD (unidade)]]*2</f>
        <v>0</v>
      </c>
      <c r="G67" s="20">
        <f>Tabela15[[#This Row],[TAMPA (unidade)]]*2</f>
        <v>0</v>
      </c>
      <c r="H67" s="20">
        <f>Tabela15[[#This Row],[LATERAL (unidade)]]</f>
        <v>0</v>
      </c>
      <c r="I67" s="20">
        <f>Tabela15[[#This Row],[LATERAL (unidade)]]</f>
        <v>0</v>
      </c>
      <c r="J67" s="20" t="str">
        <f>IF(Tabela15[[#This Row],[DIMENSÕES TAMPA (C) (mm)]]="","",A67*8)</f>
        <v/>
      </c>
      <c r="K67" s="20" t="str">
        <f t="shared" si="0"/>
        <v/>
      </c>
      <c r="L67" s="20" t="str">
        <f>IFERROR((VLOOKUP(Tabela15[[#This Row],[DIMENSÕES TAMPA (C) (mm)]], Base!$M$4:$N$14, 2, 0) * E67 +VLOOKUP(D67, Base!$P$4:$Q$14, 2, 0) * F67) / 2 / 1000,"")</f>
        <v/>
      </c>
      <c r="M67" s="20" t="str">
        <f>IFERROR(Tabela15[[#This Row],[CANTO TDC 25 (unidade)]]/2,"")</f>
        <v/>
      </c>
    </row>
    <row r="68" spans="1:13" ht="15.75" x14ac:dyDescent="0.25">
      <c r="A68" s="17"/>
      <c r="B68" s="17"/>
      <c r="C68" s="17"/>
      <c r="D68" s="17"/>
      <c r="E68" s="20">
        <f>Tabela15[[#This Row],[QTD (unidade)]]*2</f>
        <v>0</v>
      </c>
      <c r="F68" s="20">
        <f>Tabela15[[#This Row],[QTD (unidade)]]*2</f>
        <v>0</v>
      </c>
      <c r="G68" s="20">
        <f>Tabela15[[#This Row],[TAMPA (unidade)]]*2</f>
        <v>0</v>
      </c>
      <c r="H68" s="20">
        <f>Tabela15[[#This Row],[LATERAL (unidade)]]</f>
        <v>0</v>
      </c>
      <c r="I68" s="20">
        <f>Tabela15[[#This Row],[LATERAL (unidade)]]</f>
        <v>0</v>
      </c>
      <c r="J68" s="20" t="str">
        <f>IF(Tabela15[[#This Row],[DIMENSÕES TAMPA (C) (mm)]]="","",A68*8)</f>
        <v/>
      </c>
      <c r="K68" s="20" t="str">
        <f t="shared" si="0"/>
        <v/>
      </c>
      <c r="L68" s="20" t="str">
        <f>IFERROR((VLOOKUP(Tabela15[[#This Row],[DIMENSÕES TAMPA (C) (mm)]], Base!$M$4:$N$14, 2, 0) * E68 +VLOOKUP(D68, Base!$P$4:$Q$14, 2, 0) * F68) / 2 / 1000,"")</f>
        <v/>
      </c>
      <c r="M68" s="20" t="str">
        <f>IFERROR(Tabela15[[#This Row],[CANTO TDC 25 (unidade)]]/2,"")</f>
        <v/>
      </c>
    </row>
    <row r="69" spans="1:13" ht="15.75" x14ac:dyDescent="0.25">
      <c r="A69" s="17"/>
      <c r="B69" s="17"/>
      <c r="C69" s="17"/>
      <c r="D69" s="17"/>
      <c r="E69" s="20">
        <f>Tabela15[[#This Row],[QTD (unidade)]]*2</f>
        <v>0</v>
      </c>
      <c r="F69" s="20">
        <f>Tabela15[[#This Row],[QTD (unidade)]]*2</f>
        <v>0</v>
      </c>
      <c r="G69" s="20">
        <f>Tabela15[[#This Row],[TAMPA (unidade)]]*2</f>
        <v>0</v>
      </c>
      <c r="H69" s="20">
        <f>Tabela15[[#This Row],[LATERAL (unidade)]]</f>
        <v>0</v>
      </c>
      <c r="I69" s="20">
        <f>Tabela15[[#This Row],[LATERAL (unidade)]]</f>
        <v>0</v>
      </c>
      <c r="J69" s="20" t="str">
        <f>IF(Tabela15[[#This Row],[DIMENSÕES TAMPA (C) (mm)]]="","",A69*8)</f>
        <v/>
      </c>
      <c r="K69" s="20" t="str">
        <f t="shared" ref="K69:K100" si="1">IFERROR(ROUNDUP((L69/0.35),0),"")</f>
        <v/>
      </c>
      <c r="L69" s="20" t="str">
        <f>IFERROR((VLOOKUP(Tabela15[[#This Row],[DIMENSÕES TAMPA (C) (mm)]], Base!$M$4:$N$14, 2, 0) * E69 +VLOOKUP(D69, Base!$P$4:$Q$14, 2, 0) * F69) / 2 / 1000,"")</f>
        <v/>
      </c>
      <c r="M69" s="20" t="str">
        <f>IFERROR(Tabela15[[#This Row],[CANTO TDC 25 (unidade)]]/2,"")</f>
        <v/>
      </c>
    </row>
    <row r="70" spans="1:13" ht="15.75" x14ac:dyDescent="0.25">
      <c r="A70" s="17"/>
      <c r="B70" s="17"/>
      <c r="C70" s="17"/>
      <c r="D70" s="17"/>
      <c r="E70" s="20">
        <f>Tabela15[[#This Row],[QTD (unidade)]]*2</f>
        <v>0</v>
      </c>
      <c r="F70" s="20">
        <f>Tabela15[[#This Row],[QTD (unidade)]]*2</f>
        <v>0</v>
      </c>
      <c r="G70" s="20">
        <f>Tabela15[[#This Row],[TAMPA (unidade)]]*2</f>
        <v>0</v>
      </c>
      <c r="H70" s="20">
        <f>Tabela15[[#This Row],[LATERAL (unidade)]]</f>
        <v>0</v>
      </c>
      <c r="I70" s="20">
        <f>Tabela15[[#This Row],[LATERAL (unidade)]]</f>
        <v>0</v>
      </c>
      <c r="J70" s="20" t="str">
        <f>IF(Tabela15[[#This Row],[DIMENSÕES TAMPA (C) (mm)]]="","",A70*8)</f>
        <v/>
      </c>
      <c r="K70" s="20" t="str">
        <f t="shared" si="1"/>
        <v/>
      </c>
      <c r="L70" s="20" t="str">
        <f>IFERROR((VLOOKUP(Tabela15[[#This Row],[DIMENSÕES TAMPA (C) (mm)]], Base!$M$4:$N$14, 2, 0) * E70 +VLOOKUP(D70, Base!$P$4:$Q$14, 2, 0) * F70) / 2 / 1000,"")</f>
        <v/>
      </c>
      <c r="M70" s="20" t="str">
        <f>IFERROR(Tabela15[[#This Row],[CANTO TDC 25 (unidade)]]/2,"")</f>
        <v/>
      </c>
    </row>
    <row r="71" spans="1:13" ht="15.75" x14ac:dyDescent="0.25">
      <c r="A71" s="17"/>
      <c r="B71" s="17"/>
      <c r="C71" s="17"/>
      <c r="D71" s="17"/>
      <c r="E71" s="20">
        <f>Tabela15[[#This Row],[QTD (unidade)]]*2</f>
        <v>0</v>
      </c>
      <c r="F71" s="20">
        <f>Tabela15[[#This Row],[QTD (unidade)]]*2</f>
        <v>0</v>
      </c>
      <c r="G71" s="20">
        <f>Tabela15[[#This Row],[TAMPA (unidade)]]*2</f>
        <v>0</v>
      </c>
      <c r="H71" s="20">
        <f>Tabela15[[#This Row],[LATERAL (unidade)]]</f>
        <v>0</v>
      </c>
      <c r="I71" s="20">
        <f>Tabela15[[#This Row],[LATERAL (unidade)]]</f>
        <v>0</v>
      </c>
      <c r="J71" s="20" t="str">
        <f>IF(Tabela15[[#This Row],[DIMENSÕES TAMPA (C) (mm)]]="","",A71*8)</f>
        <v/>
      </c>
      <c r="K71" s="20" t="str">
        <f t="shared" si="1"/>
        <v/>
      </c>
      <c r="L71" s="20" t="str">
        <f>IFERROR((VLOOKUP(Tabela15[[#This Row],[DIMENSÕES TAMPA (C) (mm)]], Base!$M$4:$N$14, 2, 0) * E71 +VLOOKUP(D71, Base!$P$4:$Q$14, 2, 0) * F71) / 2 / 1000,"")</f>
        <v/>
      </c>
      <c r="M71" s="20" t="str">
        <f>IFERROR(Tabela15[[#This Row],[CANTO TDC 25 (unidade)]]/2,"")</f>
        <v/>
      </c>
    </row>
    <row r="72" spans="1:13" ht="15.75" x14ac:dyDescent="0.25">
      <c r="A72" s="17"/>
      <c r="B72" s="17"/>
      <c r="C72" s="17"/>
      <c r="D72" s="17"/>
      <c r="E72" s="20">
        <f>Tabela15[[#This Row],[QTD (unidade)]]*2</f>
        <v>0</v>
      </c>
      <c r="F72" s="20">
        <f>Tabela15[[#This Row],[QTD (unidade)]]*2</f>
        <v>0</v>
      </c>
      <c r="G72" s="20">
        <f>Tabela15[[#This Row],[TAMPA (unidade)]]*2</f>
        <v>0</v>
      </c>
      <c r="H72" s="20">
        <f>Tabela15[[#This Row],[LATERAL (unidade)]]</f>
        <v>0</v>
      </c>
      <c r="I72" s="20">
        <f>Tabela15[[#This Row],[LATERAL (unidade)]]</f>
        <v>0</v>
      </c>
      <c r="J72" s="20" t="str">
        <f>IF(Tabela15[[#This Row],[DIMENSÕES TAMPA (C) (mm)]]="","",A72*8)</f>
        <v/>
      </c>
      <c r="K72" s="20" t="str">
        <f t="shared" si="1"/>
        <v/>
      </c>
      <c r="L72" s="20" t="str">
        <f>IFERROR((VLOOKUP(Tabela15[[#This Row],[DIMENSÕES TAMPA (C) (mm)]], Base!$M$4:$N$14, 2, 0) * E72 +VLOOKUP(D72, Base!$P$4:$Q$14, 2, 0) * F72) / 2 / 1000,"")</f>
        <v/>
      </c>
      <c r="M72" s="20" t="str">
        <f>IFERROR(Tabela15[[#This Row],[CANTO TDC 25 (unidade)]]/2,"")</f>
        <v/>
      </c>
    </row>
    <row r="73" spans="1:13" ht="15.75" x14ac:dyDescent="0.25">
      <c r="A73" s="17"/>
      <c r="B73" s="17"/>
      <c r="C73" s="17"/>
      <c r="D73" s="17"/>
      <c r="E73" s="20">
        <f>Tabela15[[#This Row],[QTD (unidade)]]*2</f>
        <v>0</v>
      </c>
      <c r="F73" s="20">
        <f>Tabela15[[#This Row],[QTD (unidade)]]*2</f>
        <v>0</v>
      </c>
      <c r="G73" s="20">
        <f>Tabela15[[#This Row],[TAMPA (unidade)]]*2</f>
        <v>0</v>
      </c>
      <c r="H73" s="20">
        <f>Tabela15[[#This Row],[LATERAL (unidade)]]</f>
        <v>0</v>
      </c>
      <c r="I73" s="20">
        <f>Tabela15[[#This Row],[LATERAL (unidade)]]</f>
        <v>0</v>
      </c>
      <c r="J73" s="20" t="str">
        <f>IF(Tabela15[[#This Row],[DIMENSÕES TAMPA (C) (mm)]]="","",A73*8)</f>
        <v/>
      </c>
      <c r="K73" s="20" t="str">
        <f t="shared" si="1"/>
        <v/>
      </c>
      <c r="L73" s="20" t="str">
        <f>IFERROR((VLOOKUP(Tabela15[[#This Row],[DIMENSÕES TAMPA (C) (mm)]], Base!$M$4:$N$14, 2, 0) * E73 +VLOOKUP(D73, Base!$P$4:$Q$14, 2, 0) * F73) / 2 / 1000,"")</f>
        <v/>
      </c>
      <c r="M73" s="20" t="str">
        <f>IFERROR(Tabela15[[#This Row],[CANTO TDC 25 (unidade)]]/2,"")</f>
        <v/>
      </c>
    </row>
    <row r="74" spans="1:13" ht="15.75" x14ac:dyDescent="0.25">
      <c r="A74" s="17"/>
      <c r="B74" s="17"/>
      <c r="C74" s="17"/>
      <c r="D74" s="17"/>
      <c r="E74" s="20">
        <f>Tabela15[[#This Row],[QTD (unidade)]]*2</f>
        <v>0</v>
      </c>
      <c r="F74" s="20">
        <f>Tabela15[[#This Row],[QTD (unidade)]]*2</f>
        <v>0</v>
      </c>
      <c r="G74" s="20">
        <f>Tabela15[[#This Row],[TAMPA (unidade)]]*2</f>
        <v>0</v>
      </c>
      <c r="H74" s="20">
        <f>Tabela15[[#This Row],[LATERAL (unidade)]]</f>
        <v>0</v>
      </c>
      <c r="I74" s="20">
        <f>Tabela15[[#This Row],[LATERAL (unidade)]]</f>
        <v>0</v>
      </c>
      <c r="J74" s="20" t="str">
        <f>IF(Tabela15[[#This Row],[DIMENSÕES TAMPA (C) (mm)]]="","",A74*8)</f>
        <v/>
      </c>
      <c r="K74" s="20" t="str">
        <f t="shared" si="1"/>
        <v/>
      </c>
      <c r="L74" s="20" t="str">
        <f>IFERROR((VLOOKUP(Tabela15[[#This Row],[DIMENSÕES TAMPA (C) (mm)]], Base!$M$4:$N$14, 2, 0) * E74 +VLOOKUP(D74, Base!$P$4:$Q$14, 2, 0) * F74) / 2 / 1000,"")</f>
        <v/>
      </c>
      <c r="M74" s="20" t="str">
        <f>IFERROR(Tabela15[[#This Row],[CANTO TDC 25 (unidade)]]/2,"")</f>
        <v/>
      </c>
    </row>
    <row r="75" spans="1:13" ht="15.75" x14ac:dyDescent="0.25">
      <c r="A75" s="17"/>
      <c r="B75" s="17"/>
      <c r="C75" s="17"/>
      <c r="D75" s="17"/>
      <c r="E75" s="20">
        <f>Tabela15[[#This Row],[QTD (unidade)]]*2</f>
        <v>0</v>
      </c>
      <c r="F75" s="20">
        <f>Tabela15[[#This Row],[QTD (unidade)]]*2</f>
        <v>0</v>
      </c>
      <c r="G75" s="20">
        <f>Tabela15[[#This Row],[TAMPA (unidade)]]*2</f>
        <v>0</v>
      </c>
      <c r="H75" s="20">
        <f>Tabela15[[#This Row],[LATERAL (unidade)]]</f>
        <v>0</v>
      </c>
      <c r="I75" s="20">
        <f>Tabela15[[#This Row],[LATERAL (unidade)]]</f>
        <v>0</v>
      </c>
      <c r="J75" s="20" t="str">
        <f>IF(Tabela15[[#This Row],[DIMENSÕES TAMPA (C) (mm)]]="","",A75*8)</f>
        <v/>
      </c>
      <c r="K75" s="20" t="str">
        <f t="shared" si="1"/>
        <v/>
      </c>
      <c r="L75" s="20" t="str">
        <f>IFERROR((VLOOKUP(Tabela15[[#This Row],[DIMENSÕES TAMPA (C) (mm)]], Base!$M$4:$N$14, 2, 0) * E75 +VLOOKUP(D75, Base!$P$4:$Q$14, 2, 0) * F75) / 2 / 1000,"")</f>
        <v/>
      </c>
      <c r="M75" s="20" t="str">
        <f>IFERROR(Tabela15[[#This Row],[CANTO TDC 25 (unidade)]]/2,"")</f>
        <v/>
      </c>
    </row>
    <row r="76" spans="1:13" ht="15.75" x14ac:dyDescent="0.25">
      <c r="A76" s="17"/>
      <c r="B76" s="17"/>
      <c r="C76" s="17"/>
      <c r="D76" s="17"/>
      <c r="E76" s="20">
        <f>Tabela15[[#This Row],[QTD (unidade)]]*2</f>
        <v>0</v>
      </c>
      <c r="F76" s="20">
        <f>Tabela15[[#This Row],[QTD (unidade)]]*2</f>
        <v>0</v>
      </c>
      <c r="G76" s="20">
        <f>Tabela15[[#This Row],[TAMPA (unidade)]]*2</f>
        <v>0</v>
      </c>
      <c r="H76" s="20">
        <f>Tabela15[[#This Row],[LATERAL (unidade)]]</f>
        <v>0</v>
      </c>
      <c r="I76" s="20">
        <f>Tabela15[[#This Row],[LATERAL (unidade)]]</f>
        <v>0</v>
      </c>
      <c r="J76" s="20" t="str">
        <f>IF(Tabela15[[#This Row],[DIMENSÕES TAMPA (C) (mm)]]="","",A76*8)</f>
        <v/>
      </c>
      <c r="K76" s="20" t="str">
        <f t="shared" si="1"/>
        <v/>
      </c>
      <c r="L76" s="20" t="str">
        <f>IFERROR((VLOOKUP(Tabela15[[#This Row],[DIMENSÕES TAMPA (C) (mm)]], Base!$M$4:$N$14, 2, 0) * E76 +VLOOKUP(D76, Base!$P$4:$Q$14, 2, 0) * F76) / 2 / 1000,"")</f>
        <v/>
      </c>
      <c r="M76" s="20" t="str">
        <f>IFERROR(Tabela15[[#This Row],[CANTO TDC 25 (unidade)]]/2,"")</f>
        <v/>
      </c>
    </row>
    <row r="77" spans="1:13" ht="15.75" x14ac:dyDescent="0.25">
      <c r="A77" s="17"/>
      <c r="B77" s="17"/>
      <c r="C77" s="17"/>
      <c r="D77" s="17"/>
      <c r="E77" s="20">
        <f>Tabela15[[#This Row],[QTD (unidade)]]*2</f>
        <v>0</v>
      </c>
      <c r="F77" s="20">
        <f>Tabela15[[#This Row],[QTD (unidade)]]*2</f>
        <v>0</v>
      </c>
      <c r="G77" s="20">
        <f>Tabela15[[#This Row],[TAMPA (unidade)]]*2</f>
        <v>0</v>
      </c>
      <c r="H77" s="20">
        <f>Tabela15[[#This Row],[LATERAL (unidade)]]</f>
        <v>0</v>
      </c>
      <c r="I77" s="20">
        <f>Tabela15[[#This Row],[LATERAL (unidade)]]</f>
        <v>0</v>
      </c>
      <c r="J77" s="20" t="str">
        <f>IF(Tabela15[[#This Row],[DIMENSÕES TAMPA (C) (mm)]]="","",A77*8)</f>
        <v/>
      </c>
      <c r="K77" s="20" t="str">
        <f t="shared" si="1"/>
        <v/>
      </c>
      <c r="L77" s="20" t="str">
        <f>IFERROR((VLOOKUP(Tabela15[[#This Row],[DIMENSÕES TAMPA (C) (mm)]], Base!$M$4:$N$14, 2, 0) * E77 +VLOOKUP(D77, Base!$P$4:$Q$14, 2, 0) * F77) / 2 / 1000,"")</f>
        <v/>
      </c>
      <c r="M77" s="20" t="str">
        <f>IFERROR(Tabela15[[#This Row],[CANTO TDC 25 (unidade)]]/2,"")</f>
        <v/>
      </c>
    </row>
    <row r="78" spans="1:13" ht="15.75" x14ac:dyDescent="0.25">
      <c r="A78" s="17"/>
      <c r="B78" s="17"/>
      <c r="C78" s="17"/>
      <c r="D78" s="17"/>
      <c r="E78" s="20">
        <f>Tabela15[[#This Row],[QTD (unidade)]]*2</f>
        <v>0</v>
      </c>
      <c r="F78" s="20">
        <f>Tabela15[[#This Row],[QTD (unidade)]]*2</f>
        <v>0</v>
      </c>
      <c r="G78" s="20">
        <f>Tabela15[[#This Row],[TAMPA (unidade)]]*2</f>
        <v>0</v>
      </c>
      <c r="H78" s="20">
        <f>Tabela15[[#This Row],[LATERAL (unidade)]]</f>
        <v>0</v>
      </c>
      <c r="I78" s="20">
        <f>Tabela15[[#This Row],[LATERAL (unidade)]]</f>
        <v>0</v>
      </c>
      <c r="J78" s="20" t="str">
        <f>IF(Tabela15[[#This Row],[DIMENSÕES TAMPA (C) (mm)]]="","",A78*8)</f>
        <v/>
      </c>
      <c r="K78" s="20" t="str">
        <f t="shared" si="1"/>
        <v/>
      </c>
      <c r="L78" s="20" t="str">
        <f>IFERROR((VLOOKUP(Tabela15[[#This Row],[DIMENSÕES TAMPA (C) (mm)]], Base!$M$4:$N$14, 2, 0) * E78 +VLOOKUP(D78, Base!$P$4:$Q$14, 2, 0) * F78) / 2 / 1000,"")</f>
        <v/>
      </c>
      <c r="M78" s="20" t="str">
        <f>IFERROR(Tabela15[[#This Row],[CANTO TDC 25 (unidade)]]/2,"")</f>
        <v/>
      </c>
    </row>
    <row r="79" spans="1:13" ht="15.75" x14ac:dyDescent="0.25">
      <c r="A79" s="17"/>
      <c r="B79" s="17"/>
      <c r="C79" s="17"/>
      <c r="D79" s="17"/>
      <c r="E79" s="20">
        <f>Tabela15[[#This Row],[QTD (unidade)]]*2</f>
        <v>0</v>
      </c>
      <c r="F79" s="20">
        <f>Tabela15[[#This Row],[QTD (unidade)]]*2</f>
        <v>0</v>
      </c>
      <c r="G79" s="20">
        <f>Tabela15[[#This Row],[TAMPA (unidade)]]*2</f>
        <v>0</v>
      </c>
      <c r="H79" s="20">
        <f>Tabela15[[#This Row],[LATERAL (unidade)]]</f>
        <v>0</v>
      </c>
      <c r="I79" s="20">
        <f>Tabela15[[#This Row],[LATERAL (unidade)]]</f>
        <v>0</v>
      </c>
      <c r="J79" s="20" t="str">
        <f>IF(Tabela15[[#This Row],[DIMENSÕES TAMPA (C) (mm)]]="","",A79*8)</f>
        <v/>
      </c>
      <c r="K79" s="20" t="str">
        <f t="shared" si="1"/>
        <v/>
      </c>
      <c r="L79" s="20" t="str">
        <f>IFERROR((VLOOKUP(Tabela15[[#This Row],[DIMENSÕES TAMPA (C) (mm)]], Base!$M$4:$N$14, 2, 0) * E79 +VLOOKUP(D79, Base!$P$4:$Q$14, 2, 0) * F79) / 2 / 1000,"")</f>
        <v/>
      </c>
      <c r="M79" s="20" t="str">
        <f>IFERROR(Tabela15[[#This Row],[CANTO TDC 25 (unidade)]]/2,"")</f>
        <v/>
      </c>
    </row>
    <row r="80" spans="1:13" ht="15.75" x14ac:dyDescent="0.25">
      <c r="A80" s="17"/>
      <c r="B80" s="17"/>
      <c r="C80" s="17"/>
      <c r="D80" s="17"/>
      <c r="E80" s="20">
        <f>Tabela15[[#This Row],[QTD (unidade)]]*2</f>
        <v>0</v>
      </c>
      <c r="F80" s="20">
        <f>Tabela15[[#This Row],[QTD (unidade)]]*2</f>
        <v>0</v>
      </c>
      <c r="G80" s="20">
        <f>Tabela15[[#This Row],[TAMPA (unidade)]]*2</f>
        <v>0</v>
      </c>
      <c r="H80" s="20">
        <f>Tabela15[[#This Row],[LATERAL (unidade)]]</f>
        <v>0</v>
      </c>
      <c r="I80" s="20">
        <f>Tabela15[[#This Row],[LATERAL (unidade)]]</f>
        <v>0</v>
      </c>
      <c r="J80" s="20" t="str">
        <f>IF(Tabela15[[#This Row],[DIMENSÕES TAMPA (C) (mm)]]="","",A80*8)</f>
        <v/>
      </c>
      <c r="K80" s="20" t="str">
        <f t="shared" si="1"/>
        <v/>
      </c>
      <c r="L80" s="20" t="str">
        <f>IFERROR((VLOOKUP(Tabela15[[#This Row],[DIMENSÕES TAMPA (C) (mm)]], Base!$M$4:$N$14, 2, 0) * E80 +VLOOKUP(D80, Base!$P$4:$Q$14, 2, 0) * F80) / 2 / 1000,"")</f>
        <v/>
      </c>
      <c r="M80" s="20" t="str">
        <f>IFERROR(Tabela15[[#This Row],[CANTO TDC 25 (unidade)]]/2,"")</f>
        <v/>
      </c>
    </row>
    <row r="81" spans="1:13" ht="15.75" x14ac:dyDescent="0.25">
      <c r="A81" s="17"/>
      <c r="B81" s="17"/>
      <c r="C81" s="17"/>
      <c r="D81" s="17"/>
      <c r="E81" s="20">
        <f>Tabela15[[#This Row],[QTD (unidade)]]*2</f>
        <v>0</v>
      </c>
      <c r="F81" s="20">
        <f>Tabela15[[#This Row],[QTD (unidade)]]*2</f>
        <v>0</v>
      </c>
      <c r="G81" s="20">
        <f>Tabela15[[#This Row],[TAMPA (unidade)]]*2</f>
        <v>0</v>
      </c>
      <c r="H81" s="20">
        <f>Tabela15[[#This Row],[LATERAL (unidade)]]</f>
        <v>0</v>
      </c>
      <c r="I81" s="20">
        <f>Tabela15[[#This Row],[LATERAL (unidade)]]</f>
        <v>0</v>
      </c>
      <c r="J81" s="20" t="str">
        <f>IF(Tabela15[[#This Row],[DIMENSÕES TAMPA (C) (mm)]]="","",A81*8)</f>
        <v/>
      </c>
      <c r="K81" s="20" t="str">
        <f t="shared" si="1"/>
        <v/>
      </c>
      <c r="L81" s="20" t="str">
        <f>IFERROR((VLOOKUP(Tabela15[[#This Row],[DIMENSÕES TAMPA (C) (mm)]], Base!$M$4:$N$14, 2, 0) * E81 +VLOOKUP(D81, Base!$P$4:$Q$14, 2, 0) * F81) / 2 / 1000,"")</f>
        <v/>
      </c>
      <c r="M81" s="20" t="str">
        <f>IFERROR(Tabela15[[#This Row],[CANTO TDC 25 (unidade)]]/2,"")</f>
        <v/>
      </c>
    </row>
    <row r="82" spans="1:13" ht="15.75" x14ac:dyDescent="0.25">
      <c r="A82" s="17"/>
      <c r="B82" s="17"/>
      <c r="C82" s="17"/>
      <c r="D82" s="17"/>
      <c r="E82" s="20">
        <f>Tabela15[[#This Row],[QTD (unidade)]]*2</f>
        <v>0</v>
      </c>
      <c r="F82" s="20">
        <f>Tabela15[[#This Row],[QTD (unidade)]]*2</f>
        <v>0</v>
      </c>
      <c r="G82" s="20">
        <f>Tabela15[[#This Row],[TAMPA (unidade)]]*2</f>
        <v>0</v>
      </c>
      <c r="H82" s="20">
        <f>Tabela15[[#This Row],[LATERAL (unidade)]]</f>
        <v>0</v>
      </c>
      <c r="I82" s="20">
        <f>Tabela15[[#This Row],[LATERAL (unidade)]]</f>
        <v>0</v>
      </c>
      <c r="J82" s="20" t="str">
        <f>IF(Tabela15[[#This Row],[DIMENSÕES TAMPA (C) (mm)]]="","",A82*8)</f>
        <v/>
      </c>
      <c r="K82" s="20" t="str">
        <f t="shared" si="1"/>
        <v/>
      </c>
      <c r="L82" s="20" t="str">
        <f>IFERROR((VLOOKUP(Tabela15[[#This Row],[DIMENSÕES TAMPA (C) (mm)]], Base!$M$4:$N$14, 2, 0) * E82 +VLOOKUP(D82, Base!$P$4:$Q$14, 2, 0) * F82) / 2 / 1000,"")</f>
        <v/>
      </c>
      <c r="M82" s="20" t="str">
        <f>IFERROR(Tabela15[[#This Row],[CANTO TDC 25 (unidade)]]/2,"")</f>
        <v/>
      </c>
    </row>
    <row r="83" spans="1:13" ht="15.75" x14ac:dyDescent="0.25">
      <c r="A83" s="17"/>
      <c r="B83" s="17"/>
      <c r="C83" s="17"/>
      <c r="D83" s="17"/>
      <c r="E83" s="20">
        <f>Tabela15[[#This Row],[QTD (unidade)]]*2</f>
        <v>0</v>
      </c>
      <c r="F83" s="20">
        <f>Tabela15[[#This Row],[QTD (unidade)]]*2</f>
        <v>0</v>
      </c>
      <c r="G83" s="20">
        <f>Tabela15[[#This Row],[TAMPA (unidade)]]*2</f>
        <v>0</v>
      </c>
      <c r="H83" s="20">
        <f>Tabela15[[#This Row],[LATERAL (unidade)]]</f>
        <v>0</v>
      </c>
      <c r="I83" s="20">
        <f>Tabela15[[#This Row],[LATERAL (unidade)]]</f>
        <v>0</v>
      </c>
      <c r="J83" s="20" t="str">
        <f>IF(Tabela15[[#This Row],[DIMENSÕES TAMPA (C) (mm)]]="","",A83*8)</f>
        <v/>
      </c>
      <c r="K83" s="20" t="str">
        <f t="shared" si="1"/>
        <v/>
      </c>
      <c r="L83" s="20" t="str">
        <f>IFERROR((VLOOKUP(Tabela15[[#This Row],[DIMENSÕES TAMPA (C) (mm)]], Base!$M$4:$N$14, 2, 0) * E83 +VLOOKUP(D83, Base!$P$4:$Q$14, 2, 0) * F83) / 2 / 1000,"")</f>
        <v/>
      </c>
      <c r="M83" s="20" t="str">
        <f>IFERROR(Tabela15[[#This Row],[CANTO TDC 25 (unidade)]]/2,"")</f>
        <v/>
      </c>
    </row>
    <row r="84" spans="1:13" ht="15.75" x14ac:dyDescent="0.25">
      <c r="A84" s="17"/>
      <c r="B84" s="17"/>
      <c r="C84" s="17"/>
      <c r="D84" s="17"/>
      <c r="E84" s="20">
        <f>Tabela15[[#This Row],[QTD (unidade)]]*2</f>
        <v>0</v>
      </c>
      <c r="F84" s="20">
        <f>Tabela15[[#This Row],[QTD (unidade)]]*2</f>
        <v>0</v>
      </c>
      <c r="G84" s="20">
        <f>Tabela15[[#This Row],[TAMPA (unidade)]]*2</f>
        <v>0</v>
      </c>
      <c r="H84" s="20">
        <f>Tabela15[[#This Row],[LATERAL (unidade)]]</f>
        <v>0</v>
      </c>
      <c r="I84" s="20">
        <f>Tabela15[[#This Row],[LATERAL (unidade)]]</f>
        <v>0</v>
      </c>
      <c r="J84" s="20" t="str">
        <f>IF(Tabela15[[#This Row],[DIMENSÕES TAMPA (C) (mm)]]="","",A84*8)</f>
        <v/>
      </c>
      <c r="K84" s="20" t="str">
        <f t="shared" si="1"/>
        <v/>
      </c>
      <c r="L84" s="20" t="str">
        <f>IFERROR((VLOOKUP(Tabela15[[#This Row],[DIMENSÕES TAMPA (C) (mm)]], Base!$M$4:$N$14, 2, 0) * E84 +VLOOKUP(D84, Base!$P$4:$Q$14, 2, 0) * F84) / 2 / 1000,"")</f>
        <v/>
      </c>
      <c r="M84" s="20" t="str">
        <f>IFERROR(Tabela15[[#This Row],[CANTO TDC 25 (unidade)]]/2,"")</f>
        <v/>
      </c>
    </row>
    <row r="85" spans="1:13" ht="15.75" x14ac:dyDescent="0.25">
      <c r="A85" s="17"/>
      <c r="B85" s="17"/>
      <c r="C85" s="17"/>
      <c r="D85" s="17"/>
      <c r="E85" s="20">
        <f>Tabela15[[#This Row],[QTD (unidade)]]*2</f>
        <v>0</v>
      </c>
      <c r="F85" s="20">
        <f>Tabela15[[#This Row],[QTD (unidade)]]*2</f>
        <v>0</v>
      </c>
      <c r="G85" s="20">
        <f>Tabela15[[#This Row],[TAMPA (unidade)]]*2</f>
        <v>0</v>
      </c>
      <c r="H85" s="20">
        <f>Tabela15[[#This Row],[LATERAL (unidade)]]</f>
        <v>0</v>
      </c>
      <c r="I85" s="20">
        <f>Tabela15[[#This Row],[LATERAL (unidade)]]</f>
        <v>0</v>
      </c>
      <c r="J85" s="20" t="str">
        <f>IF(Tabela15[[#This Row],[DIMENSÕES TAMPA (C) (mm)]]="","",A85*8)</f>
        <v/>
      </c>
      <c r="K85" s="20" t="str">
        <f t="shared" si="1"/>
        <v/>
      </c>
      <c r="L85" s="20" t="str">
        <f>IFERROR((VLOOKUP(Tabela15[[#This Row],[DIMENSÕES TAMPA (C) (mm)]], Base!$M$4:$N$14, 2, 0) * E85 +VLOOKUP(D85, Base!$P$4:$Q$14, 2, 0) * F85) / 2 / 1000,"")</f>
        <v/>
      </c>
      <c r="M85" s="20" t="str">
        <f>IFERROR(Tabela15[[#This Row],[CANTO TDC 25 (unidade)]]/2,"")</f>
        <v/>
      </c>
    </row>
    <row r="86" spans="1:13" ht="15.75" x14ac:dyDescent="0.25">
      <c r="A86" s="17"/>
      <c r="B86" s="17"/>
      <c r="C86" s="17"/>
      <c r="D86" s="17"/>
      <c r="E86" s="20">
        <f>Tabela15[[#This Row],[QTD (unidade)]]*2</f>
        <v>0</v>
      </c>
      <c r="F86" s="20">
        <f>Tabela15[[#This Row],[QTD (unidade)]]*2</f>
        <v>0</v>
      </c>
      <c r="G86" s="20">
        <f>Tabela15[[#This Row],[TAMPA (unidade)]]*2</f>
        <v>0</v>
      </c>
      <c r="H86" s="20">
        <f>Tabela15[[#This Row],[LATERAL (unidade)]]</f>
        <v>0</v>
      </c>
      <c r="I86" s="20">
        <f>Tabela15[[#This Row],[LATERAL (unidade)]]</f>
        <v>0</v>
      </c>
      <c r="J86" s="20" t="str">
        <f>IF(Tabela15[[#This Row],[DIMENSÕES TAMPA (C) (mm)]]="","",A86*8)</f>
        <v/>
      </c>
      <c r="K86" s="20" t="str">
        <f t="shared" si="1"/>
        <v/>
      </c>
      <c r="L86" s="20" t="str">
        <f>IFERROR((VLOOKUP(Tabela15[[#This Row],[DIMENSÕES TAMPA (C) (mm)]], Base!$M$4:$N$14, 2, 0) * E86 +VLOOKUP(D86, Base!$P$4:$Q$14, 2, 0) * F86) / 2 / 1000,"")</f>
        <v/>
      </c>
      <c r="M86" s="20" t="str">
        <f>IFERROR(Tabela15[[#This Row],[CANTO TDC 25 (unidade)]]/2,"")</f>
        <v/>
      </c>
    </row>
    <row r="87" spans="1:13" ht="15.75" x14ac:dyDescent="0.25">
      <c r="A87" s="17"/>
      <c r="B87" s="17"/>
      <c r="C87" s="17"/>
      <c r="D87" s="17"/>
      <c r="E87" s="20">
        <f>Tabela15[[#This Row],[QTD (unidade)]]*2</f>
        <v>0</v>
      </c>
      <c r="F87" s="20">
        <f>Tabela15[[#This Row],[QTD (unidade)]]*2</f>
        <v>0</v>
      </c>
      <c r="G87" s="20">
        <f>Tabela15[[#This Row],[TAMPA (unidade)]]*2</f>
        <v>0</v>
      </c>
      <c r="H87" s="20">
        <f>Tabela15[[#This Row],[LATERAL (unidade)]]</f>
        <v>0</v>
      </c>
      <c r="I87" s="20">
        <f>Tabela15[[#This Row],[LATERAL (unidade)]]</f>
        <v>0</v>
      </c>
      <c r="J87" s="20" t="str">
        <f>IF(Tabela15[[#This Row],[DIMENSÕES TAMPA (C) (mm)]]="","",A87*8)</f>
        <v/>
      </c>
      <c r="K87" s="20" t="str">
        <f t="shared" si="1"/>
        <v/>
      </c>
      <c r="L87" s="20" t="str">
        <f>IFERROR((VLOOKUP(Tabela15[[#This Row],[DIMENSÕES TAMPA (C) (mm)]], Base!$M$4:$N$14, 2, 0) * E87 +VLOOKUP(D87, Base!$P$4:$Q$14, 2, 0) * F87) / 2 / 1000,"")</f>
        <v/>
      </c>
      <c r="M87" s="20" t="str">
        <f>IFERROR(Tabela15[[#This Row],[CANTO TDC 25 (unidade)]]/2,"")</f>
        <v/>
      </c>
    </row>
    <row r="88" spans="1:13" ht="15.75" x14ac:dyDescent="0.25">
      <c r="A88" s="17"/>
      <c r="B88" s="17"/>
      <c r="C88" s="17"/>
      <c r="D88" s="17"/>
      <c r="E88" s="20">
        <f>Tabela15[[#This Row],[QTD (unidade)]]*2</f>
        <v>0</v>
      </c>
      <c r="F88" s="20">
        <f>Tabela15[[#This Row],[QTD (unidade)]]*2</f>
        <v>0</v>
      </c>
      <c r="G88" s="20">
        <f>Tabela15[[#This Row],[TAMPA (unidade)]]*2</f>
        <v>0</v>
      </c>
      <c r="H88" s="20">
        <f>Tabela15[[#This Row],[LATERAL (unidade)]]</f>
        <v>0</v>
      </c>
      <c r="I88" s="20">
        <f>Tabela15[[#This Row],[LATERAL (unidade)]]</f>
        <v>0</v>
      </c>
      <c r="J88" s="20" t="str">
        <f>IF(Tabela15[[#This Row],[DIMENSÕES TAMPA (C) (mm)]]="","",A88*8)</f>
        <v/>
      </c>
      <c r="K88" s="20" t="str">
        <f t="shared" si="1"/>
        <v/>
      </c>
      <c r="L88" s="20" t="str">
        <f>IFERROR((VLOOKUP(Tabela15[[#This Row],[DIMENSÕES TAMPA (C) (mm)]], Base!$M$4:$N$14, 2, 0) * E88 +VLOOKUP(D88, Base!$P$4:$Q$14, 2, 0) * F88) / 2 / 1000,"")</f>
        <v/>
      </c>
      <c r="M88" s="20" t="str">
        <f>IFERROR(Tabela15[[#This Row],[CANTO TDC 25 (unidade)]]/2,"")</f>
        <v/>
      </c>
    </row>
    <row r="89" spans="1:13" ht="15.75" x14ac:dyDescent="0.25">
      <c r="A89" s="17"/>
      <c r="B89" s="17"/>
      <c r="C89" s="17"/>
      <c r="D89" s="17"/>
      <c r="E89" s="20">
        <f>Tabela15[[#This Row],[QTD (unidade)]]*2</f>
        <v>0</v>
      </c>
      <c r="F89" s="20">
        <f>Tabela15[[#This Row],[QTD (unidade)]]*2</f>
        <v>0</v>
      </c>
      <c r="G89" s="20">
        <f>Tabela15[[#This Row],[TAMPA (unidade)]]*2</f>
        <v>0</v>
      </c>
      <c r="H89" s="20">
        <f>Tabela15[[#This Row],[LATERAL (unidade)]]</f>
        <v>0</v>
      </c>
      <c r="I89" s="20">
        <f>Tabela15[[#This Row],[LATERAL (unidade)]]</f>
        <v>0</v>
      </c>
      <c r="J89" s="20" t="str">
        <f>IF(Tabela15[[#This Row],[DIMENSÕES TAMPA (C) (mm)]]="","",A89*8)</f>
        <v/>
      </c>
      <c r="K89" s="20" t="str">
        <f t="shared" si="1"/>
        <v/>
      </c>
      <c r="L89" s="20" t="str">
        <f>IFERROR((VLOOKUP(Tabela15[[#This Row],[DIMENSÕES TAMPA (C) (mm)]], Base!$M$4:$N$14, 2, 0) * E89 +VLOOKUP(D89, Base!$P$4:$Q$14, 2, 0) * F89) / 2 / 1000,"")</f>
        <v/>
      </c>
      <c r="M89" s="20" t="str">
        <f>IFERROR(Tabela15[[#This Row],[CANTO TDC 25 (unidade)]]/2,"")</f>
        <v/>
      </c>
    </row>
    <row r="90" spans="1:13" ht="15.75" x14ac:dyDescent="0.25">
      <c r="A90" s="17"/>
      <c r="B90" s="17"/>
      <c r="C90" s="17"/>
      <c r="D90" s="17"/>
      <c r="E90" s="20">
        <f>Tabela15[[#This Row],[QTD (unidade)]]*2</f>
        <v>0</v>
      </c>
      <c r="F90" s="20">
        <f>Tabela15[[#This Row],[QTD (unidade)]]*2</f>
        <v>0</v>
      </c>
      <c r="G90" s="20">
        <f>Tabela15[[#This Row],[TAMPA (unidade)]]*2</f>
        <v>0</v>
      </c>
      <c r="H90" s="20">
        <f>Tabela15[[#This Row],[LATERAL (unidade)]]</f>
        <v>0</v>
      </c>
      <c r="I90" s="20">
        <f>Tabela15[[#This Row],[LATERAL (unidade)]]</f>
        <v>0</v>
      </c>
      <c r="J90" s="20" t="str">
        <f>IF(Tabela15[[#This Row],[DIMENSÕES TAMPA (C) (mm)]]="","",A90*8)</f>
        <v/>
      </c>
      <c r="K90" s="20" t="str">
        <f t="shared" si="1"/>
        <v/>
      </c>
      <c r="L90" s="20" t="str">
        <f>IFERROR((VLOOKUP(Tabela15[[#This Row],[DIMENSÕES TAMPA (C) (mm)]], Base!$M$4:$N$14, 2, 0) * E90 +VLOOKUP(D90, Base!$P$4:$Q$14, 2, 0) * F90) / 2 / 1000,"")</f>
        <v/>
      </c>
      <c r="M90" s="20" t="str">
        <f>IFERROR(Tabela15[[#This Row],[CANTO TDC 25 (unidade)]]/2,"")</f>
        <v/>
      </c>
    </row>
    <row r="91" spans="1:13" ht="15.75" x14ac:dyDescent="0.25">
      <c r="A91" s="17"/>
      <c r="B91" s="17"/>
      <c r="C91" s="17"/>
      <c r="D91" s="17"/>
      <c r="E91" s="20">
        <f>Tabela15[[#This Row],[QTD (unidade)]]*2</f>
        <v>0</v>
      </c>
      <c r="F91" s="20">
        <f>Tabela15[[#This Row],[QTD (unidade)]]*2</f>
        <v>0</v>
      </c>
      <c r="G91" s="20">
        <f>Tabela15[[#This Row],[TAMPA (unidade)]]*2</f>
        <v>0</v>
      </c>
      <c r="H91" s="20">
        <f>Tabela15[[#This Row],[LATERAL (unidade)]]</f>
        <v>0</v>
      </c>
      <c r="I91" s="20">
        <f>Tabela15[[#This Row],[LATERAL (unidade)]]</f>
        <v>0</v>
      </c>
      <c r="J91" s="20" t="str">
        <f>IF(Tabela15[[#This Row],[DIMENSÕES TAMPA (C) (mm)]]="","",A91*8)</f>
        <v/>
      </c>
      <c r="K91" s="20" t="str">
        <f t="shared" si="1"/>
        <v/>
      </c>
      <c r="L91" s="20" t="str">
        <f>IFERROR((VLOOKUP(Tabela15[[#This Row],[DIMENSÕES TAMPA (C) (mm)]], Base!$M$4:$N$14, 2, 0) * E91 +VLOOKUP(D91, Base!$P$4:$Q$14, 2, 0) * F91) / 2 / 1000,"")</f>
        <v/>
      </c>
      <c r="M91" s="20" t="str">
        <f>IFERROR(Tabela15[[#This Row],[CANTO TDC 25 (unidade)]]/2,"")</f>
        <v/>
      </c>
    </row>
    <row r="92" spans="1:13" ht="15.75" x14ac:dyDescent="0.25">
      <c r="A92" s="17"/>
      <c r="B92" s="17"/>
      <c r="C92" s="17"/>
      <c r="D92" s="17"/>
      <c r="E92" s="20">
        <f>Tabela15[[#This Row],[QTD (unidade)]]*2</f>
        <v>0</v>
      </c>
      <c r="F92" s="20">
        <f>Tabela15[[#This Row],[QTD (unidade)]]*2</f>
        <v>0</v>
      </c>
      <c r="G92" s="20">
        <f>Tabela15[[#This Row],[TAMPA (unidade)]]*2</f>
        <v>0</v>
      </c>
      <c r="H92" s="20">
        <f>Tabela15[[#This Row],[LATERAL (unidade)]]</f>
        <v>0</v>
      </c>
      <c r="I92" s="20">
        <f>Tabela15[[#This Row],[LATERAL (unidade)]]</f>
        <v>0</v>
      </c>
      <c r="J92" s="20" t="str">
        <f>IF(Tabela15[[#This Row],[DIMENSÕES TAMPA (C) (mm)]]="","",A92*8)</f>
        <v/>
      </c>
      <c r="K92" s="20" t="str">
        <f t="shared" si="1"/>
        <v/>
      </c>
      <c r="L92" s="20" t="str">
        <f>IFERROR((VLOOKUP(Tabela15[[#This Row],[DIMENSÕES TAMPA (C) (mm)]], Base!$M$4:$N$14, 2, 0) * E92 +VLOOKUP(D92, Base!$P$4:$Q$14, 2, 0) * F92) / 2 / 1000,"")</f>
        <v/>
      </c>
      <c r="M92" s="20" t="str">
        <f>IFERROR(Tabela15[[#This Row],[CANTO TDC 25 (unidade)]]/2,"")</f>
        <v/>
      </c>
    </row>
    <row r="93" spans="1:13" ht="15.75" x14ac:dyDescent="0.25">
      <c r="A93" s="17"/>
      <c r="B93" s="17"/>
      <c r="C93" s="17"/>
      <c r="D93" s="17"/>
      <c r="E93" s="20">
        <f>Tabela15[[#This Row],[QTD (unidade)]]*2</f>
        <v>0</v>
      </c>
      <c r="F93" s="20">
        <f>Tabela15[[#This Row],[QTD (unidade)]]*2</f>
        <v>0</v>
      </c>
      <c r="G93" s="20">
        <f>Tabela15[[#This Row],[TAMPA (unidade)]]*2</f>
        <v>0</v>
      </c>
      <c r="H93" s="20">
        <f>Tabela15[[#This Row],[LATERAL (unidade)]]</f>
        <v>0</v>
      </c>
      <c r="I93" s="20">
        <f>Tabela15[[#This Row],[LATERAL (unidade)]]</f>
        <v>0</v>
      </c>
      <c r="J93" s="20" t="str">
        <f>IF(Tabela15[[#This Row],[DIMENSÕES TAMPA (C) (mm)]]="","",A93*8)</f>
        <v/>
      </c>
      <c r="K93" s="20" t="str">
        <f t="shared" si="1"/>
        <v/>
      </c>
      <c r="L93" s="20" t="str">
        <f>IFERROR((VLOOKUP(Tabela15[[#This Row],[DIMENSÕES TAMPA (C) (mm)]], Base!$M$4:$N$14, 2, 0) * E93 +VLOOKUP(D93, Base!$P$4:$Q$14, 2, 0) * F93) / 2 / 1000,"")</f>
        <v/>
      </c>
      <c r="M93" s="20" t="str">
        <f>IFERROR(Tabela15[[#This Row],[CANTO TDC 25 (unidade)]]/2,"")</f>
        <v/>
      </c>
    </row>
    <row r="94" spans="1:13" ht="15.75" x14ac:dyDescent="0.25">
      <c r="A94" s="17"/>
      <c r="B94" s="17"/>
      <c r="C94" s="17"/>
      <c r="D94" s="17"/>
      <c r="E94" s="20">
        <f>Tabela15[[#This Row],[QTD (unidade)]]*2</f>
        <v>0</v>
      </c>
      <c r="F94" s="20">
        <f>Tabela15[[#This Row],[QTD (unidade)]]*2</f>
        <v>0</v>
      </c>
      <c r="G94" s="20">
        <f>Tabela15[[#This Row],[TAMPA (unidade)]]*2</f>
        <v>0</v>
      </c>
      <c r="H94" s="20">
        <f>Tabela15[[#This Row],[LATERAL (unidade)]]</f>
        <v>0</v>
      </c>
      <c r="I94" s="20">
        <f>Tabela15[[#This Row],[LATERAL (unidade)]]</f>
        <v>0</v>
      </c>
      <c r="J94" s="20" t="str">
        <f>IF(Tabela15[[#This Row],[DIMENSÕES TAMPA (C) (mm)]]="","",A94*8)</f>
        <v/>
      </c>
      <c r="K94" s="20" t="str">
        <f t="shared" si="1"/>
        <v/>
      </c>
      <c r="L94" s="20" t="str">
        <f>IFERROR((VLOOKUP(Tabela15[[#This Row],[DIMENSÕES TAMPA (C) (mm)]], Base!$M$4:$N$14, 2, 0) * E94 +VLOOKUP(D94, Base!$P$4:$Q$14, 2, 0) * F94) / 2 / 1000,"")</f>
        <v/>
      </c>
      <c r="M94" s="20" t="str">
        <f>IFERROR(Tabela15[[#This Row],[CANTO TDC 25 (unidade)]]/2,"")</f>
        <v/>
      </c>
    </row>
    <row r="95" spans="1:13" ht="15.75" x14ac:dyDescent="0.25">
      <c r="A95" s="17"/>
      <c r="B95" s="17"/>
      <c r="C95" s="17"/>
      <c r="D95" s="17"/>
      <c r="E95" s="20">
        <f>Tabela15[[#This Row],[QTD (unidade)]]*2</f>
        <v>0</v>
      </c>
      <c r="F95" s="20">
        <f>Tabela15[[#This Row],[QTD (unidade)]]*2</f>
        <v>0</v>
      </c>
      <c r="G95" s="20">
        <f>Tabela15[[#This Row],[TAMPA (unidade)]]*2</f>
        <v>0</v>
      </c>
      <c r="H95" s="20">
        <f>Tabela15[[#This Row],[LATERAL (unidade)]]</f>
        <v>0</v>
      </c>
      <c r="I95" s="20">
        <f>Tabela15[[#This Row],[LATERAL (unidade)]]</f>
        <v>0</v>
      </c>
      <c r="J95" s="20" t="str">
        <f>IF(Tabela15[[#This Row],[DIMENSÕES TAMPA (C) (mm)]]="","",A95*8)</f>
        <v/>
      </c>
      <c r="K95" s="20" t="str">
        <f t="shared" si="1"/>
        <v/>
      </c>
      <c r="L95" s="20" t="str">
        <f>IFERROR((VLOOKUP(Tabela15[[#This Row],[DIMENSÕES TAMPA (C) (mm)]], Base!$M$4:$N$14, 2, 0) * E95 +VLOOKUP(D95, Base!$P$4:$Q$14, 2, 0) * F95) / 2 / 1000,"")</f>
        <v/>
      </c>
      <c r="M95" s="20" t="str">
        <f>IFERROR(Tabela15[[#This Row],[CANTO TDC 25 (unidade)]]/2,"")</f>
        <v/>
      </c>
    </row>
    <row r="96" spans="1:13" ht="15.75" x14ac:dyDescent="0.25">
      <c r="A96" s="17"/>
      <c r="B96" s="17"/>
      <c r="C96" s="17"/>
      <c r="D96" s="17"/>
      <c r="E96" s="20">
        <f>Tabela15[[#This Row],[QTD (unidade)]]*2</f>
        <v>0</v>
      </c>
      <c r="F96" s="20">
        <f>Tabela15[[#This Row],[QTD (unidade)]]*2</f>
        <v>0</v>
      </c>
      <c r="G96" s="20">
        <f>Tabela15[[#This Row],[TAMPA (unidade)]]*2</f>
        <v>0</v>
      </c>
      <c r="H96" s="20">
        <f>Tabela15[[#This Row],[LATERAL (unidade)]]</f>
        <v>0</v>
      </c>
      <c r="I96" s="20">
        <f>Tabela15[[#This Row],[LATERAL (unidade)]]</f>
        <v>0</v>
      </c>
      <c r="J96" s="20" t="str">
        <f>IF(Tabela15[[#This Row],[DIMENSÕES TAMPA (C) (mm)]]="","",A96*8)</f>
        <v/>
      </c>
      <c r="K96" s="20" t="str">
        <f t="shared" si="1"/>
        <v/>
      </c>
      <c r="L96" s="20" t="str">
        <f>IFERROR((VLOOKUP(Tabela15[[#This Row],[DIMENSÕES TAMPA (C) (mm)]], Base!$M$4:$N$14, 2, 0) * E96 +VLOOKUP(D96, Base!$P$4:$Q$14, 2, 0) * F96) / 2 / 1000,"")</f>
        <v/>
      </c>
      <c r="M96" s="20" t="str">
        <f>IFERROR(Tabela15[[#This Row],[CANTO TDC 25 (unidade)]]/2,"")</f>
        <v/>
      </c>
    </row>
    <row r="97" spans="1:13" ht="15.75" x14ac:dyDescent="0.25">
      <c r="A97" s="17"/>
      <c r="B97" s="17"/>
      <c r="C97" s="17"/>
      <c r="D97" s="17"/>
      <c r="E97" s="20">
        <f>Tabela15[[#This Row],[QTD (unidade)]]*2</f>
        <v>0</v>
      </c>
      <c r="F97" s="20">
        <f>Tabela15[[#This Row],[QTD (unidade)]]*2</f>
        <v>0</v>
      </c>
      <c r="G97" s="20">
        <f>Tabela15[[#This Row],[TAMPA (unidade)]]*2</f>
        <v>0</v>
      </c>
      <c r="H97" s="20">
        <f>Tabela15[[#This Row],[LATERAL (unidade)]]</f>
        <v>0</v>
      </c>
      <c r="I97" s="20">
        <f>Tabela15[[#This Row],[LATERAL (unidade)]]</f>
        <v>0</v>
      </c>
      <c r="J97" s="20" t="str">
        <f>IF(Tabela15[[#This Row],[DIMENSÕES TAMPA (C) (mm)]]="","",A97*8)</f>
        <v/>
      </c>
      <c r="K97" s="20" t="str">
        <f t="shared" si="1"/>
        <v/>
      </c>
      <c r="L97" s="20" t="str">
        <f>IFERROR((VLOOKUP(Tabela15[[#This Row],[DIMENSÕES TAMPA (C) (mm)]], Base!$M$4:$N$14, 2, 0) * E97 +VLOOKUP(D97, Base!$P$4:$Q$14, 2, 0) * F97) / 2 / 1000,"")</f>
        <v/>
      </c>
      <c r="M97" s="20" t="str">
        <f>IFERROR(Tabela15[[#This Row],[CANTO TDC 25 (unidade)]]/2,"")</f>
        <v/>
      </c>
    </row>
    <row r="98" spans="1:13" ht="15.75" x14ac:dyDescent="0.25">
      <c r="A98" s="17"/>
      <c r="B98" s="17"/>
      <c r="C98" s="17"/>
      <c r="D98" s="17"/>
      <c r="E98" s="20">
        <f>Tabela15[[#This Row],[QTD (unidade)]]*2</f>
        <v>0</v>
      </c>
      <c r="F98" s="20">
        <f>Tabela15[[#This Row],[QTD (unidade)]]*2</f>
        <v>0</v>
      </c>
      <c r="G98" s="20">
        <f>Tabela15[[#This Row],[TAMPA (unidade)]]*2</f>
        <v>0</v>
      </c>
      <c r="H98" s="20">
        <f>Tabela15[[#This Row],[LATERAL (unidade)]]</f>
        <v>0</v>
      </c>
      <c r="I98" s="20">
        <f>Tabela15[[#This Row],[LATERAL (unidade)]]</f>
        <v>0</v>
      </c>
      <c r="J98" s="20" t="str">
        <f>IF(Tabela15[[#This Row],[DIMENSÕES TAMPA (C) (mm)]]="","",A98*8)</f>
        <v/>
      </c>
      <c r="K98" s="20" t="str">
        <f t="shared" si="1"/>
        <v/>
      </c>
      <c r="L98" s="20" t="str">
        <f>IFERROR((VLOOKUP(Tabela15[[#This Row],[DIMENSÕES TAMPA (C) (mm)]], Base!$M$4:$N$14, 2, 0) * E98 +VLOOKUP(D98, Base!$P$4:$Q$14, 2, 0) * F98) / 2 / 1000,"")</f>
        <v/>
      </c>
      <c r="M98" s="20" t="str">
        <f>IFERROR(Tabela15[[#This Row],[CANTO TDC 25 (unidade)]]/2,"")</f>
        <v/>
      </c>
    </row>
    <row r="99" spans="1:13" ht="15.75" x14ac:dyDescent="0.25">
      <c r="A99" s="17"/>
      <c r="B99" s="17"/>
      <c r="C99" s="17"/>
      <c r="D99" s="17"/>
      <c r="E99" s="20">
        <f>Tabela15[[#This Row],[QTD (unidade)]]*2</f>
        <v>0</v>
      </c>
      <c r="F99" s="20">
        <f>Tabela15[[#This Row],[QTD (unidade)]]*2</f>
        <v>0</v>
      </c>
      <c r="G99" s="20">
        <f>Tabela15[[#This Row],[TAMPA (unidade)]]*2</f>
        <v>0</v>
      </c>
      <c r="H99" s="20">
        <f>Tabela15[[#This Row],[LATERAL (unidade)]]</f>
        <v>0</v>
      </c>
      <c r="I99" s="20">
        <f>Tabela15[[#This Row],[LATERAL (unidade)]]</f>
        <v>0</v>
      </c>
      <c r="J99" s="20" t="str">
        <f>IF(Tabela15[[#This Row],[DIMENSÕES TAMPA (C) (mm)]]="","",A99*8)</f>
        <v/>
      </c>
      <c r="K99" s="20" t="str">
        <f t="shared" si="1"/>
        <v/>
      </c>
      <c r="L99" s="20" t="str">
        <f>IFERROR((VLOOKUP(Tabela15[[#This Row],[DIMENSÕES TAMPA (C) (mm)]], Base!$M$4:$N$14, 2, 0) * E99 +VLOOKUP(D99, Base!$P$4:$Q$14, 2, 0) * F99) / 2 / 1000,"")</f>
        <v/>
      </c>
      <c r="M99" s="20" t="str">
        <f>IFERROR(Tabela15[[#This Row],[CANTO TDC 25 (unidade)]]/2,"")</f>
        <v/>
      </c>
    </row>
    <row r="100" spans="1:13" ht="15.75" x14ac:dyDescent="0.25">
      <c r="A100" s="17"/>
      <c r="B100" s="17"/>
      <c r="C100" s="17"/>
      <c r="D100" s="17"/>
      <c r="E100" s="20">
        <f>Tabela15[[#This Row],[QTD (unidade)]]*2</f>
        <v>0</v>
      </c>
      <c r="F100" s="20">
        <f>Tabela15[[#This Row],[QTD (unidade)]]*2</f>
        <v>0</v>
      </c>
      <c r="G100" s="20">
        <f>Tabela15[[#This Row],[TAMPA (unidade)]]*2</f>
        <v>0</v>
      </c>
      <c r="H100" s="20">
        <f>Tabela15[[#This Row],[LATERAL (unidade)]]</f>
        <v>0</v>
      </c>
      <c r="I100" s="20">
        <f>Tabela15[[#This Row],[LATERAL (unidade)]]</f>
        <v>0</v>
      </c>
      <c r="J100" s="20" t="str">
        <f>IF(Tabela15[[#This Row],[DIMENSÕES TAMPA (C) (mm)]]="","",A100*8)</f>
        <v/>
      </c>
      <c r="K100" s="20" t="str">
        <f t="shared" si="1"/>
        <v/>
      </c>
      <c r="L100" s="20" t="str">
        <f>IFERROR((VLOOKUP(Tabela15[[#This Row],[DIMENSÕES TAMPA (C) (mm)]], Base!$M$4:$N$14, 2, 0) * E100 +VLOOKUP(D100, Base!$P$4:$Q$14, 2, 0) * F100) / 2 / 1000,"")</f>
        <v/>
      </c>
      <c r="M100" s="20" t="str">
        <f>IFERROR(Tabela15[[#This Row],[CANTO TDC 25 (unidade)]]/2,"")</f>
        <v/>
      </c>
    </row>
  </sheetData>
  <sheetProtection algorithmName="SHA-512" hashValue="6kIBPpEzppeFYDlRuiXl9004izIY4fDbaJsTIBdtdlZw4PC8fUGILBDvT435+09Q2K2v2ahQG56ffC8NinpuLw==" saltValue="SIFHdjUsESl+p7GjTr5vSw==" spinCount="100000" sheet="1" objects="1" scenarios="1"/>
  <dataValidations count="3">
    <dataValidation type="list" allowBlank="1" showInputMessage="1" showErrorMessage="1" sqref="C5:C100">
      <formula1>"100x100,150x150,200x200,250x250,300x300,350x350,400x400,450x450,500x500,550x550,600x600"</formula1>
    </dataValidation>
    <dataValidation type="list" allowBlank="1" showInputMessage="1" showErrorMessage="1" sqref="B5:B100">
      <formula1>"REDUÇÃO CLICK,"</formula1>
    </dataValidation>
    <dataValidation type="list" allowBlank="1" showInputMessage="1" showErrorMessage="1" sqref="D5:D100">
      <formula1>"150x100,200x150,250x200,300x250,350x300,400x350,450x400,500x450,550x500,600x550"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Q14"/>
  <sheetViews>
    <sheetView workbookViewId="0">
      <selection activeCell="F20" sqref="F20"/>
    </sheetView>
  </sheetViews>
  <sheetFormatPr defaultRowHeight="15" x14ac:dyDescent="0.25"/>
  <cols>
    <col min="3" max="3" width="24.28515625" bestFit="1" customWidth="1"/>
    <col min="6" max="6" width="24.28515625" bestFit="1" customWidth="1"/>
    <col min="10" max="10" width="24.28515625" bestFit="1" customWidth="1"/>
  </cols>
  <sheetData>
    <row r="3" spans="3:17" x14ac:dyDescent="0.25">
      <c r="H3" t="s">
        <v>4</v>
      </c>
      <c r="M3" t="s">
        <v>17</v>
      </c>
      <c r="O3" t="s">
        <v>18</v>
      </c>
    </row>
    <row r="4" spans="3:17" x14ac:dyDescent="0.25">
      <c r="C4" t="s">
        <v>3</v>
      </c>
      <c r="D4">
        <v>100</v>
      </c>
      <c r="E4">
        <v>150</v>
      </c>
      <c r="F4" t="s">
        <v>2</v>
      </c>
      <c r="G4" t="str">
        <f>CONCATENATE(D4, " X ", E4)</f>
        <v>100 X 150</v>
      </c>
      <c r="H4">
        <v>260</v>
      </c>
      <c r="I4" s="1">
        <f>105*2</f>
        <v>210</v>
      </c>
      <c r="M4" t="s">
        <v>6</v>
      </c>
      <c r="N4">
        <v>210</v>
      </c>
      <c r="P4" t="s">
        <v>44</v>
      </c>
      <c r="Q4">
        <v>260</v>
      </c>
    </row>
    <row r="5" spans="3:17" x14ac:dyDescent="0.25">
      <c r="C5" t="s">
        <v>3</v>
      </c>
      <c r="D5">
        <v>150</v>
      </c>
      <c r="E5">
        <v>200</v>
      </c>
      <c r="F5" t="s">
        <v>2</v>
      </c>
      <c r="G5" t="str">
        <f t="shared" ref="G5:G14" si="0">CONCATENATE(D5, " X ", E5)</f>
        <v>150 X 200</v>
      </c>
      <c r="H5">
        <v>360</v>
      </c>
      <c r="I5" s="1">
        <f>155*2</f>
        <v>310</v>
      </c>
      <c r="M5" t="s">
        <v>7</v>
      </c>
      <c r="N5">
        <v>310</v>
      </c>
      <c r="P5" t="s">
        <v>45</v>
      </c>
      <c r="Q5">
        <v>360</v>
      </c>
    </row>
    <row r="6" spans="3:17" x14ac:dyDescent="0.25">
      <c r="C6" t="s">
        <v>3</v>
      </c>
      <c r="D6">
        <v>200</v>
      </c>
      <c r="E6">
        <v>250</v>
      </c>
      <c r="F6" t="s">
        <v>2</v>
      </c>
      <c r="G6" t="str">
        <f t="shared" si="0"/>
        <v>200 X 250</v>
      </c>
      <c r="H6">
        <v>460</v>
      </c>
      <c r="I6" s="1">
        <f>205*2</f>
        <v>410</v>
      </c>
      <c r="M6" t="s">
        <v>8</v>
      </c>
      <c r="N6">
        <v>410</v>
      </c>
      <c r="P6" t="s">
        <v>46</v>
      </c>
      <c r="Q6">
        <v>460</v>
      </c>
    </row>
    <row r="7" spans="3:17" x14ac:dyDescent="0.25">
      <c r="C7" t="s">
        <v>3</v>
      </c>
      <c r="D7">
        <v>250</v>
      </c>
      <c r="E7">
        <v>300</v>
      </c>
      <c r="F7" t="s">
        <v>2</v>
      </c>
      <c r="G7" t="str">
        <f t="shared" si="0"/>
        <v>250 X 300</v>
      </c>
      <c r="H7">
        <v>560</v>
      </c>
      <c r="I7" s="1">
        <f>255*2</f>
        <v>510</v>
      </c>
      <c r="M7" t="s">
        <v>9</v>
      </c>
      <c r="N7">
        <v>510</v>
      </c>
      <c r="P7" t="s">
        <v>47</v>
      </c>
      <c r="Q7">
        <v>560</v>
      </c>
    </row>
    <row r="8" spans="3:17" x14ac:dyDescent="0.25">
      <c r="C8" t="s">
        <v>3</v>
      </c>
      <c r="D8">
        <v>300</v>
      </c>
      <c r="E8">
        <v>350</v>
      </c>
      <c r="F8" t="s">
        <v>2</v>
      </c>
      <c r="G8" t="str">
        <f t="shared" si="0"/>
        <v>300 X 350</v>
      </c>
      <c r="H8">
        <v>660</v>
      </c>
      <c r="I8" s="1">
        <f>305*2</f>
        <v>610</v>
      </c>
      <c r="M8" t="s">
        <v>10</v>
      </c>
      <c r="N8">
        <v>610</v>
      </c>
      <c r="P8" t="s">
        <v>48</v>
      </c>
      <c r="Q8">
        <v>660</v>
      </c>
    </row>
    <row r="9" spans="3:17" x14ac:dyDescent="0.25">
      <c r="C9" t="s">
        <v>3</v>
      </c>
      <c r="D9">
        <v>350</v>
      </c>
      <c r="E9">
        <v>400</v>
      </c>
      <c r="F9" t="s">
        <v>2</v>
      </c>
      <c r="G9" t="str">
        <f t="shared" si="0"/>
        <v>350 X 400</v>
      </c>
      <c r="H9">
        <v>760</v>
      </c>
      <c r="I9" s="1">
        <f>355*2</f>
        <v>710</v>
      </c>
      <c r="M9" t="s">
        <v>11</v>
      </c>
      <c r="N9">
        <v>710</v>
      </c>
      <c r="P9" t="s">
        <v>49</v>
      </c>
      <c r="Q9">
        <v>760</v>
      </c>
    </row>
    <row r="10" spans="3:17" x14ac:dyDescent="0.25">
      <c r="C10" t="s">
        <v>3</v>
      </c>
      <c r="D10">
        <v>400</v>
      </c>
      <c r="E10">
        <v>450</v>
      </c>
      <c r="F10" t="s">
        <v>2</v>
      </c>
      <c r="G10" t="str">
        <f t="shared" si="0"/>
        <v>400 X 450</v>
      </c>
      <c r="H10">
        <v>860</v>
      </c>
      <c r="I10" s="1">
        <f>405*2</f>
        <v>810</v>
      </c>
      <c r="M10" t="s">
        <v>12</v>
      </c>
      <c r="N10">
        <v>810</v>
      </c>
      <c r="P10" t="s">
        <v>50</v>
      </c>
      <c r="Q10">
        <v>860</v>
      </c>
    </row>
    <row r="11" spans="3:17" x14ac:dyDescent="0.25">
      <c r="C11" t="s">
        <v>3</v>
      </c>
      <c r="D11">
        <v>450</v>
      </c>
      <c r="E11">
        <v>500</v>
      </c>
      <c r="F11" t="s">
        <v>2</v>
      </c>
      <c r="G11" t="str">
        <f t="shared" si="0"/>
        <v>450 X 500</v>
      </c>
      <c r="H11">
        <v>960</v>
      </c>
      <c r="I11" s="1">
        <f>455*2</f>
        <v>910</v>
      </c>
      <c r="M11" t="s">
        <v>13</v>
      </c>
      <c r="N11">
        <v>910</v>
      </c>
      <c r="P11" t="s">
        <v>51</v>
      </c>
      <c r="Q11">
        <v>960</v>
      </c>
    </row>
    <row r="12" spans="3:17" x14ac:dyDescent="0.25">
      <c r="C12" t="s">
        <v>3</v>
      </c>
      <c r="D12">
        <v>500</v>
      </c>
      <c r="E12">
        <v>550</v>
      </c>
      <c r="F12" t="s">
        <v>2</v>
      </c>
      <c r="G12" t="str">
        <f t="shared" si="0"/>
        <v>500 X 550</v>
      </c>
      <c r="H12">
        <v>1060</v>
      </c>
      <c r="I12" s="1">
        <f>505*2</f>
        <v>1010</v>
      </c>
      <c r="M12" t="s">
        <v>14</v>
      </c>
      <c r="N12">
        <v>1010</v>
      </c>
      <c r="P12" t="s">
        <v>52</v>
      </c>
      <c r="Q12">
        <v>1060</v>
      </c>
    </row>
    <row r="13" spans="3:17" x14ac:dyDescent="0.25">
      <c r="C13" t="s">
        <v>3</v>
      </c>
      <c r="D13">
        <v>550</v>
      </c>
      <c r="E13">
        <v>600</v>
      </c>
      <c r="F13" t="s">
        <v>2</v>
      </c>
      <c r="G13" t="str">
        <f t="shared" si="0"/>
        <v>550 X 600</v>
      </c>
      <c r="H13">
        <v>1160</v>
      </c>
      <c r="I13" s="1">
        <f>555*2</f>
        <v>1110</v>
      </c>
      <c r="M13" t="s">
        <v>15</v>
      </c>
      <c r="N13">
        <v>1110</v>
      </c>
      <c r="P13" t="s">
        <v>53</v>
      </c>
      <c r="Q13">
        <v>1160</v>
      </c>
    </row>
    <row r="14" spans="3:17" x14ac:dyDescent="0.25">
      <c r="C14" t="s">
        <v>3</v>
      </c>
      <c r="D14">
        <v>600</v>
      </c>
      <c r="E14">
        <v>550</v>
      </c>
      <c r="F14" t="s">
        <v>2</v>
      </c>
      <c r="G14" t="str">
        <f t="shared" si="0"/>
        <v>600 X 550</v>
      </c>
      <c r="H14">
        <v>1160</v>
      </c>
      <c r="I14" s="1">
        <f>605*2</f>
        <v>1210</v>
      </c>
      <c r="M14" t="s">
        <v>16</v>
      </c>
      <c r="N14">
        <v>1210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DUTO CLICK</vt:lpstr>
      <vt:lpstr>CURVA CLICK 90°</vt:lpstr>
      <vt:lpstr>REDUÇÃO CLICK</vt:lpstr>
      <vt:lpstr>Base</vt:lpstr>
      <vt:lpstr>PAINEL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Lucas S. Nunes</dc:creator>
  <cp:lastModifiedBy>Jean Lucas S. Nunes</cp:lastModifiedBy>
  <cp:lastPrinted>2025-08-14T19:38:41Z</cp:lastPrinted>
  <dcterms:created xsi:type="dcterms:W3CDTF">2025-08-08T10:30:33Z</dcterms:created>
  <dcterms:modified xsi:type="dcterms:W3CDTF">2025-08-25T20:05:22Z</dcterms:modified>
</cp:coreProperties>
</file>